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harts/chart1.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harts/chart2.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66925"/>
  <mc:AlternateContent xmlns:mc="http://schemas.openxmlformats.org/markup-compatibility/2006">
    <mc:Choice Requires="x15">
      <x15ac:absPath xmlns:x15ac="http://schemas.microsoft.com/office/spreadsheetml/2010/11/ac" url="G:\Geteilte Ablagen\12_Daten\3_Echtzeitdatenbank\"/>
    </mc:Choice>
  </mc:AlternateContent>
  <xr:revisionPtr revIDLastSave="0" documentId="8_{0AC6F538-98E5-48B6-A993-A7DAD50D96CF}" xr6:coauthVersionLast="47" xr6:coauthVersionMax="47" xr10:uidLastSave="{00000000-0000-0000-0000-000000000000}"/>
  <workbookProtection workbookAlgorithmName="SHA-512" workbookHashValue="jbsjjmiSfd/UG0aCRZzu2tjxSlz9jg0j4fNZP+7ul/TrsyNqKuPpQ6ympx1sabk4oWZTDTxzrBpJV4MaezeemQ==" workbookSaltValue="qFGAD7VjR5SmGuaUwSneNQ==" workbookSpinCount="100000" lockStructure="1"/>
  <bookViews>
    <workbookView xWindow="-120" yWindow="-120" windowWidth="29040" windowHeight="15720" xr2:uid="{6D19969F-8B1C-4C93-B34A-36E9FEC95EC8}"/>
  </bookViews>
  <sheets>
    <sheet name="Inhalt" sheetId="1" r:id="rId1"/>
    <sheet name="q50" sheetId="2" r:id="rId2"/>
    <sheet name="q5" sheetId="8" r:id="rId3"/>
    <sheet name="q95" sheetId="9" r:id="rId4"/>
    <sheet name="Produktionspotenzial" sheetId="10" r:id="rId5"/>
    <sheet name="Quantile" sheetId="13" r:id="rId6"/>
    <sheet name="Anmerkungen" sheetId="6" r:id="rId7"/>
    <sheet name="Auswahl" sheetId="11" state="veryHidden" r:id="rId8"/>
    <sheet name="Tabelle1" sheetId="7" state="veryHidden" r:id="rId9"/>
    <sheet name="J" sheetId="5" state="veryHidden" r:id="rId10"/>
  </sheets>
  <definedNames>
    <definedName name="Auswahl">OFFSET(Tabelle1!$B$2,0,0,COUNTA(Tabelle1!$B$2:$B$100))</definedName>
    <definedName name="Auswahl_Jahre">Auswahl!$E$7:$E$59</definedName>
    <definedName name="Auswahl_Jahre_End">Auswahl!$E$61:$E$107</definedName>
    <definedName name="Endjahr_Auswahl">OFFSET(Auswahl!$E$7,Auswahl!$D$5,0,Auswahl!$E$5)</definedName>
    <definedName name="Max">OFFSET(Auswahl!#REF!,Auswahl!$C$2-1,0,Auswahl!$E$3)</definedName>
    <definedName name="Min">OFFSET(Auswahl!#REF!,Auswahl!$C$2-1,0,Auswahl!$E$3)</definedName>
    <definedName name="Prognose">OFFSET(Auswahl!$K$7,Auswahl!$C$2-1,0,Auswahl!$E$3)</definedName>
    <definedName name="Prognose_Q">OFFSET(Auswahl!$S$7,Auswahl!$N$2-1,0,Auswahl!$N$3)</definedName>
    <definedName name="PrPAV">OFFSET(Auswahl!$H$7,Auswahl!$C$2-1,0,Auswahl!$E$3)</definedName>
    <definedName name="PrPHK">OFFSET(Auswahl!$J$7,Auswahl!$C$2-1,0,Auswahl!$E$3)</definedName>
    <definedName name="PrPKE">OFFSET(Auswahl!$G$7,Auswahl!$C$2-1,0,Auswahl!$E$3)</definedName>
    <definedName name="PrPTF">OFFSET(Auswahl!$I$7,Auswahl!$C$2-1,0,Auswahl!$E$3)</definedName>
    <definedName name="PrPZV">OFFSET(Auswahl!$F$7,Auswahl!$C$2-1,0,Auswahl!$E$3)</definedName>
    <definedName name="Q05_">OFFSET(Auswahl!$O$7,Auswahl!$N$2-1,0,Auswahl!$N$3)</definedName>
    <definedName name="Q50_">OFFSET(Auswahl!$P$7,Auswahl!$N$2-1,0,Auswahl!$N$3)</definedName>
    <definedName name="Q95_">OFFSET(Auswahl!$Q$7,Auswahl!$N$2-1,0,Auswahl!$N$3)</definedName>
    <definedName name="Q95_Q05">OFFSET(Auswahl!$R$7,Auswahl!$N$2-1,0,Auswahl!$N$3)</definedName>
    <definedName name="Startjahr_Auswahl">OFFSET(Auswahl!$E$7,0,0,Auswahl!$E$4)</definedName>
    <definedName name="Zeitachse">OFFSET(Auswahl!$E$7,Auswahl!$C$2-1,0,Auswahl!$E$3)</definedName>
    <definedName name="Zeitachse_Q">OFFSET(Auswahl!$N$7,Auswahl!$N$2-1,IF(Auswahl!$R$3&lt;&gt;"",-9,0),Auswahl!$N$3)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7" l="1"/>
  <c r="P3" i="11" a="1"/>
  <c r="P3" i="11" s="1"/>
  <c r="O3" i="11" a="1"/>
  <c r="O3" i="11" s="1"/>
  <c r="O2" i="11" a="1"/>
  <c r="O2" i="11" s="1"/>
  <c r="B2" i="11" a="1"/>
  <c r="B2" i="11" s="1"/>
  <c r="C5" i="11" a="1"/>
  <c r="C5" i="11" s="1"/>
  <c r="A3" i="7" l="1"/>
  <c r="J6" i="11"/>
  <c r="A12" i="9"/>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G10" i="9"/>
  <c r="J6" i="9"/>
  <c r="G6" i="9"/>
  <c r="J4" i="9"/>
  <c r="J3" i="9"/>
  <c r="F3" i="9"/>
  <c r="A12" i="8"/>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G10" i="8"/>
  <c r="J6" i="8"/>
  <c r="G6" i="8"/>
  <c r="J4" i="8"/>
  <c r="J3" i="8"/>
  <c r="F3" i="8"/>
  <c r="A12" i="2"/>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G10" i="2"/>
  <c r="J6" i="2"/>
  <c r="G6" i="2"/>
  <c r="J4" i="2"/>
  <c r="J3" i="2"/>
  <c r="F3" i="2"/>
  <c r="A1" i="11" l="1"/>
  <c r="R3" i="11" s="1"/>
  <c r="T8" i="9"/>
  <c r="S8" i="9"/>
  <c r="F8" i="9"/>
  <c r="H8" i="9"/>
  <c r="U8" i="9"/>
  <c r="R8" i="9"/>
  <c r="I8" i="8"/>
  <c r="F5" i="11"/>
  <c r="I5" i="11"/>
  <c r="G8" i="8"/>
  <c r="G8" i="9"/>
  <c r="U8" i="2"/>
  <c r="O8" i="2"/>
  <c r="N8" i="2"/>
  <c r="C8" i="9"/>
  <c r="B8" i="9"/>
  <c r="R8" i="2"/>
  <c r="N8" i="9"/>
  <c r="J8" i="2"/>
  <c r="M8" i="9"/>
  <c r="I8" i="2"/>
  <c r="J8" i="9"/>
  <c r="I8" i="9"/>
  <c r="U8" i="8"/>
  <c r="O8" i="8"/>
  <c r="S8" i="8"/>
  <c r="B8" i="2"/>
  <c r="N8" i="8"/>
  <c r="J5" i="11"/>
  <c r="M8" i="8"/>
  <c r="C8" i="8"/>
  <c r="H5" i="11"/>
  <c r="J8" i="8"/>
  <c r="G5" i="11"/>
  <c r="H8" i="8"/>
  <c r="F8" i="8"/>
  <c r="T8" i="2"/>
  <c r="C8" i="2"/>
  <c r="O8" i="9"/>
  <c r="S8" i="2"/>
  <c r="M8" i="2"/>
  <c r="H8" i="2"/>
  <c r="T8" i="8"/>
  <c r="R8" i="8"/>
  <c r="B8" i="8"/>
  <c r="F8" i="2"/>
  <c r="G8" i="2"/>
  <c r="C4" i="11" l="1"/>
  <c r="B5" i="11" s="1"/>
  <c r="D5" i="11" s="1"/>
  <c r="S34" i="9"/>
  <c r="S51" i="9"/>
  <c r="S40" i="9"/>
  <c r="S29" i="9"/>
  <c r="S16" i="9"/>
  <c r="S48" i="9"/>
  <c r="S39" i="9"/>
  <c r="S30" i="9"/>
  <c r="S54" i="9"/>
  <c r="S36" i="9"/>
  <c r="S27" i="9"/>
  <c r="S45" i="9"/>
  <c r="S46" i="9"/>
  <c r="S35" i="9"/>
  <c r="S24" i="9"/>
  <c r="S60" i="9"/>
  <c r="S32" i="9"/>
  <c r="S18" i="9"/>
  <c r="S59" i="9"/>
  <c r="S56" i="9"/>
  <c r="S15" i="9"/>
  <c r="S47" i="9"/>
  <c r="S44" i="9"/>
  <c r="S52" i="9"/>
  <c r="S43" i="9"/>
  <c r="S31" i="9"/>
  <c r="S20" i="9"/>
  <c r="S33" i="9"/>
  <c r="S55" i="9"/>
  <c r="S42" i="9"/>
  <c r="S11" i="9"/>
  <c r="S19" i="9"/>
  <c r="S38" i="9"/>
  <c r="S28" i="9"/>
  <c r="S23" i="9"/>
  <c r="S22" i="9"/>
  <c r="S17" i="9"/>
  <c r="S53" i="9"/>
  <c r="S21" i="9"/>
  <c r="S58" i="9"/>
  <c r="S37" i="9"/>
  <c r="S14" i="9"/>
  <c r="S13" i="9"/>
  <c r="S26" i="9"/>
  <c r="S49" i="9"/>
  <c r="S12" i="9"/>
  <c r="S50" i="9"/>
  <c r="S57" i="9"/>
  <c r="S41" i="9"/>
  <c r="S25" i="9"/>
  <c r="M30" i="9"/>
  <c r="M46" i="9"/>
  <c r="M37" i="9"/>
  <c r="M28" i="9"/>
  <c r="M19" i="9"/>
  <c r="L61" i="9"/>
  <c r="L62" i="9" s="1"/>
  <c r="L63" i="9" s="1"/>
  <c r="L64" i="9" s="1"/>
  <c r="L65" i="9" s="1"/>
  <c r="L66" i="9" s="1"/>
  <c r="L67" i="9" s="1"/>
  <c r="L68" i="9" s="1"/>
  <c r="L69" i="9" s="1"/>
  <c r="L70" i="9" s="1"/>
  <c r="L71" i="9" s="1"/>
  <c r="L72" i="9" s="1"/>
  <c r="L73" i="9" s="1"/>
  <c r="L74" i="9" s="1"/>
  <c r="L75" i="9" s="1"/>
  <c r="L76" i="9" s="1"/>
  <c r="L77" i="9" s="1"/>
  <c r="L78" i="9" s="1"/>
  <c r="L79" i="9" s="1"/>
  <c r="L80" i="9" s="1"/>
  <c r="L81" i="9" s="1"/>
  <c r="L82" i="9" s="1"/>
  <c r="L83" i="9" s="1"/>
  <c r="L84" i="9" s="1"/>
  <c r="L85" i="9" s="1"/>
  <c r="L86" i="9" s="1"/>
  <c r="L87" i="9" s="1"/>
  <c r="L88" i="9" s="1"/>
  <c r="L89" i="9" s="1"/>
  <c r="L90" i="9" s="1"/>
  <c r="L91" i="9" s="1"/>
  <c r="L92" i="9" s="1"/>
  <c r="L93" i="9" s="1"/>
  <c r="L94" i="9" s="1"/>
  <c r="L95" i="9" s="1"/>
  <c r="L96" i="9" s="1"/>
  <c r="L97" i="9" s="1"/>
  <c r="L98" i="9" s="1"/>
  <c r="L99" i="9" s="1"/>
  <c r="L100" i="9" s="1"/>
  <c r="L101" i="9" s="1"/>
  <c r="L102" i="9" s="1"/>
  <c r="L103" i="9" s="1"/>
  <c r="L104" i="9" s="1"/>
  <c r="L105" i="9" s="1"/>
  <c r="L106" i="9" s="1"/>
  <c r="L107" i="9" s="1"/>
  <c r="L108" i="9" s="1"/>
  <c r="L109" i="9" s="1"/>
  <c r="L110" i="9" s="1"/>
  <c r="L111" i="9" s="1"/>
  <c r="M34" i="9"/>
  <c r="M25" i="9"/>
  <c r="M43" i="9"/>
  <c r="M16" i="9"/>
  <c r="M52" i="9"/>
  <c r="M57" i="9"/>
  <c r="M49" i="9"/>
  <c r="M17" i="9"/>
  <c r="M58" i="9"/>
  <c r="M50" i="9"/>
  <c r="M40" i="9"/>
  <c r="M24" i="9"/>
  <c r="M53" i="9"/>
  <c r="M12" i="9"/>
  <c r="M56" i="9"/>
  <c r="M59" i="9"/>
  <c r="M20" i="9"/>
  <c r="M22" i="9"/>
  <c r="M54" i="9"/>
  <c r="M38" i="9"/>
  <c r="M21" i="9"/>
  <c r="M13" i="9"/>
  <c r="M27" i="9"/>
  <c r="M18" i="9"/>
  <c r="M55" i="9"/>
  <c r="M39" i="9"/>
  <c r="M60" i="9"/>
  <c r="M44" i="9"/>
  <c r="M41" i="9"/>
  <c r="M35" i="9"/>
  <c r="M14" i="9"/>
  <c r="M48" i="9"/>
  <c r="M42" i="9"/>
  <c r="M29" i="9"/>
  <c r="M23" i="9"/>
  <c r="M47" i="9"/>
  <c r="M31" i="9"/>
  <c r="M15" i="9"/>
  <c r="M45" i="9"/>
  <c r="M11" i="9"/>
  <c r="M36" i="9"/>
  <c r="M33" i="9"/>
  <c r="M32" i="9"/>
  <c r="M26" i="9"/>
  <c r="M51" i="9"/>
  <c r="N47" i="9"/>
  <c r="N60" i="9"/>
  <c r="N49" i="9"/>
  <c r="N38" i="9"/>
  <c r="N27" i="9"/>
  <c r="N34" i="9"/>
  <c r="N25" i="9"/>
  <c r="N43" i="9"/>
  <c r="N52" i="9"/>
  <c r="N19" i="9"/>
  <c r="N35" i="9"/>
  <c r="N28" i="9"/>
  <c r="N22" i="9"/>
  <c r="N14" i="9"/>
  <c r="N53" i="9"/>
  <c r="N37" i="9"/>
  <c r="N56" i="9"/>
  <c r="N33" i="9"/>
  <c r="N17" i="9"/>
  <c r="N39" i="9"/>
  <c r="N29" i="9"/>
  <c r="N48" i="9"/>
  <c r="N57" i="9"/>
  <c r="N40" i="9"/>
  <c r="N21" i="9"/>
  <c r="N44" i="9"/>
  <c r="N23" i="9"/>
  <c r="N41" i="9"/>
  <c r="N30" i="9"/>
  <c r="N16" i="9"/>
  <c r="N11" i="9"/>
  <c r="N42" i="9"/>
  <c r="N59" i="9"/>
  <c r="N46" i="9"/>
  <c r="N15" i="9"/>
  <c r="N51" i="9"/>
  <c r="N45" i="9"/>
  <c r="N20" i="9"/>
  <c r="N24" i="9"/>
  <c r="N31" i="9"/>
  <c r="N55" i="9"/>
  <c r="N13" i="9"/>
  <c r="N26" i="9"/>
  <c r="N18" i="9"/>
  <c r="N58" i="9"/>
  <c r="N36" i="9"/>
  <c r="N54" i="9"/>
  <c r="N32" i="9"/>
  <c r="N12" i="9"/>
  <c r="N50" i="9"/>
  <c r="B39" i="9"/>
  <c r="B21" i="9"/>
  <c r="B51" i="9"/>
  <c r="B42" i="9"/>
  <c r="B15" i="9"/>
  <c r="B57" i="9"/>
  <c r="B30" i="9"/>
  <c r="B48" i="9"/>
  <c r="B23" i="9"/>
  <c r="B17" i="9"/>
  <c r="B41" i="9"/>
  <c r="B27" i="9"/>
  <c r="B59" i="9"/>
  <c r="B45" i="9"/>
  <c r="B36" i="9"/>
  <c r="B24" i="9"/>
  <c r="B34" i="9"/>
  <c r="B31" i="9"/>
  <c r="B60" i="9"/>
  <c r="B47" i="9"/>
  <c r="B50" i="9"/>
  <c r="B18" i="9"/>
  <c r="B53" i="9"/>
  <c r="B37" i="9"/>
  <c r="B46" i="9"/>
  <c r="B33" i="9"/>
  <c r="B26" i="9"/>
  <c r="B55" i="9"/>
  <c r="B11" i="9"/>
  <c r="B20" i="9"/>
  <c r="B16" i="9"/>
  <c r="B44" i="9"/>
  <c r="B13" i="9"/>
  <c r="B14" i="9"/>
  <c r="B58" i="9"/>
  <c r="B25" i="9"/>
  <c r="B35" i="9"/>
  <c r="B29" i="9"/>
  <c r="A61" i="9"/>
  <c r="B54" i="9"/>
  <c r="B22" i="9"/>
  <c r="B28" i="9"/>
  <c r="B19" i="9"/>
  <c r="B49" i="9"/>
  <c r="B32" i="9"/>
  <c r="B56" i="9"/>
  <c r="B40" i="9"/>
  <c r="B38" i="9"/>
  <c r="B43" i="9"/>
  <c r="B52" i="9"/>
  <c r="B12" i="9"/>
  <c r="C56" i="9"/>
  <c r="C24" i="9"/>
  <c r="C15" i="9"/>
  <c r="C26" i="9"/>
  <c r="C57" i="9"/>
  <c r="C30" i="9"/>
  <c r="C21" i="9"/>
  <c r="C48" i="9"/>
  <c r="C39" i="9"/>
  <c r="C23" i="9"/>
  <c r="C32" i="9"/>
  <c r="C52" i="9"/>
  <c r="C41" i="9"/>
  <c r="C33" i="9"/>
  <c r="C22" i="9"/>
  <c r="C36" i="9"/>
  <c r="C27" i="9"/>
  <c r="C42" i="9"/>
  <c r="C60" i="9"/>
  <c r="C47" i="9"/>
  <c r="C50" i="9"/>
  <c r="C18" i="9"/>
  <c r="C43" i="9"/>
  <c r="C40" i="9"/>
  <c r="C12" i="9"/>
  <c r="C46" i="9"/>
  <c r="C55" i="9"/>
  <c r="C29" i="9"/>
  <c r="C11" i="9"/>
  <c r="C14" i="9"/>
  <c r="C31" i="9"/>
  <c r="C34" i="9"/>
  <c r="C51" i="9"/>
  <c r="C45" i="9"/>
  <c r="C13" i="9"/>
  <c r="C17" i="9"/>
  <c r="C16" i="9"/>
  <c r="C28" i="9"/>
  <c r="C59" i="9"/>
  <c r="C53" i="9"/>
  <c r="C58" i="9"/>
  <c r="C38" i="9"/>
  <c r="C54" i="9"/>
  <c r="C35" i="9"/>
  <c r="C25" i="9"/>
  <c r="C49" i="9"/>
  <c r="C20" i="9"/>
  <c r="C19" i="9"/>
  <c r="C44" i="9"/>
  <c r="C37" i="9"/>
  <c r="F48" i="2"/>
  <c r="F16" i="2"/>
  <c r="F40" i="2"/>
  <c r="F15" i="2"/>
  <c r="F44" i="2"/>
  <c r="F39" i="2"/>
  <c r="F34" i="2"/>
  <c r="F56" i="2"/>
  <c r="F32" i="2"/>
  <c r="F11" i="2"/>
  <c r="E61" i="2"/>
  <c r="E62" i="2" s="1"/>
  <c r="E63" i="2" s="1"/>
  <c r="E64" i="2" s="1"/>
  <c r="E65" i="2" s="1"/>
  <c r="E66" i="2" s="1"/>
  <c r="E67" i="2" s="1"/>
  <c r="E68" i="2" s="1"/>
  <c r="E69" i="2" s="1"/>
  <c r="E70" i="2" s="1"/>
  <c r="E71" i="2" s="1"/>
  <c r="E72" i="2" s="1"/>
  <c r="E73" i="2" s="1"/>
  <c r="E74" i="2" s="1"/>
  <c r="E75" i="2" s="1"/>
  <c r="E76" i="2" s="1"/>
  <c r="E77" i="2" s="1"/>
  <c r="E78" i="2" s="1"/>
  <c r="E79" i="2" s="1"/>
  <c r="E80" i="2" s="1"/>
  <c r="E81" i="2" s="1"/>
  <c r="E82" i="2" s="1"/>
  <c r="E83" i="2" s="1"/>
  <c r="E84" i="2" s="1"/>
  <c r="E85" i="2" s="1"/>
  <c r="E86" i="2" s="1"/>
  <c r="E87" i="2" s="1"/>
  <c r="E88" i="2" s="1"/>
  <c r="E89" i="2" s="1"/>
  <c r="E90" i="2" s="1"/>
  <c r="E91" i="2" s="1"/>
  <c r="E92" i="2" s="1"/>
  <c r="E93" i="2" s="1"/>
  <c r="E94" i="2" s="1"/>
  <c r="E95" i="2" s="1"/>
  <c r="E96" i="2" s="1"/>
  <c r="E97" i="2" s="1"/>
  <c r="E98" i="2" s="1"/>
  <c r="E99" i="2" s="1"/>
  <c r="E100" i="2" s="1"/>
  <c r="E101" i="2" s="1"/>
  <c r="E102" i="2" s="1"/>
  <c r="E103" i="2" s="1"/>
  <c r="E104" i="2" s="1"/>
  <c r="E105" i="2" s="1"/>
  <c r="E106" i="2" s="1"/>
  <c r="E107" i="2" s="1"/>
  <c r="E108" i="2" s="1"/>
  <c r="E109" i="2" s="1"/>
  <c r="E110" i="2" s="1"/>
  <c r="E111" i="2" s="1"/>
  <c r="F29" i="2"/>
  <c r="F21" i="2"/>
  <c r="F42" i="2"/>
  <c r="F58" i="2"/>
  <c r="F26" i="2"/>
  <c r="F18" i="2"/>
  <c r="F47" i="2"/>
  <c r="F38" i="2"/>
  <c r="F30" i="2"/>
  <c r="F13" i="2"/>
  <c r="F23" i="2"/>
  <c r="F54" i="2"/>
  <c r="F33" i="2"/>
  <c r="F57" i="2"/>
  <c r="F19" i="2"/>
  <c r="F49" i="2"/>
  <c r="F45" i="2"/>
  <c r="F31" i="2"/>
  <c r="F36" i="2"/>
  <c r="F52" i="2"/>
  <c r="F20" i="2"/>
  <c r="F25" i="2"/>
  <c r="F22" i="2"/>
  <c r="F60" i="2"/>
  <c r="F43" i="2"/>
  <c r="F59" i="2"/>
  <c r="F37" i="2"/>
  <c r="F46" i="2"/>
  <c r="F41" i="2"/>
  <c r="F14" i="2"/>
  <c r="F35" i="2"/>
  <c r="F24" i="2"/>
  <c r="F51" i="2"/>
  <c r="F50" i="2"/>
  <c r="F17" i="2"/>
  <c r="F12" i="2"/>
  <c r="F28" i="2"/>
  <c r="F55" i="2"/>
  <c r="F27" i="2"/>
  <c r="F53" i="2"/>
  <c r="O39" i="2"/>
  <c r="O41" i="2"/>
  <c r="O30" i="2"/>
  <c r="O35" i="2"/>
  <c r="O52" i="2"/>
  <c r="O34" i="2"/>
  <c r="O13" i="2"/>
  <c r="O50" i="2"/>
  <c r="O29" i="2"/>
  <c r="O21" i="2"/>
  <c r="O23" i="2"/>
  <c r="O15" i="2"/>
  <c r="O44" i="2"/>
  <c r="O36" i="2"/>
  <c r="O57" i="2"/>
  <c r="O27" i="2"/>
  <c r="O43" i="2"/>
  <c r="O16" i="2"/>
  <c r="O19" i="2"/>
  <c r="O12" i="2"/>
  <c r="O26" i="2"/>
  <c r="O53" i="2"/>
  <c r="O49" i="2"/>
  <c r="O42" i="2"/>
  <c r="O56" i="2"/>
  <c r="O28" i="2"/>
  <c r="O17" i="2"/>
  <c r="O24" i="2"/>
  <c r="O55" i="2"/>
  <c r="O20" i="2"/>
  <c r="O25" i="2"/>
  <c r="O58" i="2"/>
  <c r="O46" i="2"/>
  <c r="O14" i="2"/>
  <c r="O32" i="2"/>
  <c r="O11" i="2"/>
  <c r="O48" i="2"/>
  <c r="O31" i="2"/>
  <c r="O54" i="2"/>
  <c r="O51" i="2"/>
  <c r="O45" i="2"/>
  <c r="O18" i="2"/>
  <c r="O40" i="2"/>
  <c r="O38" i="2"/>
  <c r="O33" i="2"/>
  <c r="O22" i="2"/>
  <c r="O60" i="2"/>
  <c r="O59" i="2"/>
  <c r="O37" i="2"/>
  <c r="O47" i="2"/>
  <c r="U43" i="2"/>
  <c r="U11" i="2"/>
  <c r="U54" i="2"/>
  <c r="U21" i="2"/>
  <c r="U37" i="2"/>
  <c r="U12" i="2"/>
  <c r="U23" i="2"/>
  <c r="U58" i="2"/>
  <c r="U47" i="2"/>
  <c r="U34" i="2"/>
  <c r="U52" i="2"/>
  <c r="U49" i="2"/>
  <c r="U20" i="2"/>
  <c r="U60" i="2"/>
  <c r="U28" i="2"/>
  <c r="U57" i="2"/>
  <c r="U33" i="2"/>
  <c r="U32" i="2"/>
  <c r="U19" i="2"/>
  <c r="U46" i="2"/>
  <c r="U26" i="2"/>
  <c r="U36" i="2"/>
  <c r="U29" i="2"/>
  <c r="U22" i="2"/>
  <c r="U45" i="2"/>
  <c r="U38" i="2"/>
  <c r="U51" i="2"/>
  <c r="U55" i="2"/>
  <c r="U30" i="2"/>
  <c r="U27" i="2"/>
  <c r="U41" i="2"/>
  <c r="U35" i="2"/>
  <c r="U42" i="2"/>
  <c r="U31" i="2"/>
  <c r="U24" i="2"/>
  <c r="U13" i="2"/>
  <c r="U40" i="2"/>
  <c r="U18" i="2"/>
  <c r="U56" i="2"/>
  <c r="U17" i="2"/>
  <c r="U50" i="2"/>
  <c r="U39" i="2"/>
  <c r="U44" i="2"/>
  <c r="U48" i="2"/>
  <c r="U16" i="2"/>
  <c r="U59" i="2"/>
  <c r="U15" i="2"/>
  <c r="U53" i="2"/>
  <c r="U14" i="2"/>
  <c r="U25" i="2"/>
  <c r="G58" i="9"/>
  <c r="G26" i="9"/>
  <c r="G44" i="9"/>
  <c r="G35" i="9"/>
  <c r="G53" i="9"/>
  <c r="G17" i="9"/>
  <c r="G32" i="9"/>
  <c r="G23" i="9"/>
  <c r="G59" i="9"/>
  <c r="G50" i="9"/>
  <c r="G41" i="9"/>
  <c r="G60" i="9"/>
  <c r="G16" i="9"/>
  <c r="G31" i="9"/>
  <c r="G39" i="9"/>
  <c r="G33" i="9"/>
  <c r="G30" i="9"/>
  <c r="G13" i="9"/>
  <c r="G21" i="9"/>
  <c r="G18" i="9"/>
  <c r="G37" i="9"/>
  <c r="G24" i="9"/>
  <c r="G15" i="9"/>
  <c r="G56" i="9"/>
  <c r="G49" i="9"/>
  <c r="G20" i="9"/>
  <c r="G45" i="9"/>
  <c r="G42" i="9"/>
  <c r="G11" i="9"/>
  <c r="G22" i="9"/>
  <c r="G48" i="9"/>
  <c r="G34" i="9"/>
  <c r="G57" i="9"/>
  <c r="G55" i="9"/>
  <c r="G52" i="9"/>
  <c r="G47" i="9"/>
  <c r="G36" i="9"/>
  <c r="G28" i="9"/>
  <c r="G46" i="9"/>
  <c r="G40" i="9"/>
  <c r="G27" i="9"/>
  <c r="G54" i="9"/>
  <c r="G29" i="9"/>
  <c r="G14" i="9"/>
  <c r="G38" i="9"/>
  <c r="G12" i="9"/>
  <c r="G19" i="9"/>
  <c r="G43" i="9"/>
  <c r="G25" i="9"/>
  <c r="G51" i="9"/>
  <c r="G42" i="8"/>
  <c r="G54" i="8"/>
  <c r="G43" i="8"/>
  <c r="G60" i="8"/>
  <c r="G53" i="8"/>
  <c r="G59" i="8"/>
  <c r="G52" i="8"/>
  <c r="G36" i="8"/>
  <c r="G27" i="8"/>
  <c r="G16" i="8"/>
  <c r="G44" i="8"/>
  <c r="G34" i="8"/>
  <c r="G29" i="8"/>
  <c r="G51" i="8"/>
  <c r="G40" i="8"/>
  <c r="G14" i="8"/>
  <c r="G46" i="8"/>
  <c r="G55" i="8"/>
  <c r="G48" i="8"/>
  <c r="G33" i="8"/>
  <c r="G49" i="8"/>
  <c r="G20" i="8"/>
  <c r="G31" i="8"/>
  <c r="G12" i="8"/>
  <c r="G11" i="8"/>
  <c r="G37" i="8"/>
  <c r="G19" i="8"/>
  <c r="G57" i="8"/>
  <c r="G32" i="8"/>
  <c r="G41" i="8"/>
  <c r="G26" i="8"/>
  <c r="G22" i="8"/>
  <c r="G35" i="8"/>
  <c r="G30" i="8"/>
  <c r="G17" i="8"/>
  <c r="G47" i="8"/>
  <c r="G38" i="8"/>
  <c r="G56" i="8"/>
  <c r="G18" i="8"/>
  <c r="G50" i="8"/>
  <c r="G21" i="8"/>
  <c r="G28" i="8"/>
  <c r="G58" i="8"/>
  <c r="G39" i="8"/>
  <c r="G25" i="8"/>
  <c r="G45" i="8"/>
  <c r="G24" i="8"/>
  <c r="G23" i="8"/>
  <c r="G15" i="8"/>
  <c r="G13" i="8"/>
  <c r="T58" i="2"/>
  <c r="T26" i="2"/>
  <c r="T43" i="2"/>
  <c r="T32" i="2"/>
  <c r="T28" i="2"/>
  <c r="T41" i="2"/>
  <c r="T18" i="2"/>
  <c r="T13" i="2"/>
  <c r="T47" i="2"/>
  <c r="T34" i="2"/>
  <c r="T15" i="2"/>
  <c r="T44" i="2"/>
  <c r="T36" i="2"/>
  <c r="T12" i="2"/>
  <c r="T49" i="2"/>
  <c r="T60" i="2"/>
  <c r="T20" i="2"/>
  <c r="T11" i="2"/>
  <c r="T16" i="2"/>
  <c r="T50" i="2"/>
  <c r="T19" i="2"/>
  <c r="T57" i="2"/>
  <c r="T46" i="2"/>
  <c r="T29" i="2"/>
  <c r="T22" i="2"/>
  <c r="T39" i="2"/>
  <c r="T25" i="2"/>
  <c r="T56" i="2"/>
  <c r="T35" i="2"/>
  <c r="T45" i="2"/>
  <c r="T38" i="2"/>
  <c r="T24" i="2"/>
  <c r="T51" i="2"/>
  <c r="T52" i="2"/>
  <c r="T27" i="2"/>
  <c r="T48" i="2"/>
  <c r="T21" i="2"/>
  <c r="T37" i="2"/>
  <c r="T53" i="2"/>
  <c r="T42" i="2"/>
  <c r="T31" i="2"/>
  <c r="T40" i="2"/>
  <c r="T23" i="2"/>
  <c r="T17" i="2"/>
  <c r="T33" i="2"/>
  <c r="T55" i="2"/>
  <c r="T54" i="2"/>
  <c r="T59" i="2"/>
  <c r="T14" i="2"/>
  <c r="T30" i="2"/>
  <c r="U36" i="9"/>
  <c r="U18" i="9"/>
  <c r="U23" i="9"/>
  <c r="U59" i="9"/>
  <c r="U32" i="9"/>
  <c r="U12" i="9"/>
  <c r="U45" i="9"/>
  <c r="U20" i="9"/>
  <c r="U56" i="9"/>
  <c r="U38" i="9"/>
  <c r="U29" i="9"/>
  <c r="U54" i="9"/>
  <c r="U13" i="9"/>
  <c r="U47" i="9"/>
  <c r="U14" i="9"/>
  <c r="U53" i="9"/>
  <c r="U50" i="9"/>
  <c r="U34" i="9"/>
  <c r="U25" i="9"/>
  <c r="U43" i="9"/>
  <c r="U27" i="9"/>
  <c r="U33" i="9"/>
  <c r="U30" i="9"/>
  <c r="U46" i="9"/>
  <c r="U58" i="9"/>
  <c r="U44" i="9"/>
  <c r="U31" i="9"/>
  <c r="U28" i="9"/>
  <c r="U52" i="9"/>
  <c r="U37" i="9"/>
  <c r="U41" i="9"/>
  <c r="U16" i="9"/>
  <c r="U49" i="9"/>
  <c r="U22" i="9"/>
  <c r="U17" i="9"/>
  <c r="U39" i="9"/>
  <c r="U35" i="9"/>
  <c r="U11" i="9"/>
  <c r="U21" i="9"/>
  <c r="U15" i="9"/>
  <c r="U24" i="9"/>
  <c r="U48" i="9"/>
  <c r="U55" i="9"/>
  <c r="U42" i="9"/>
  <c r="U60" i="9"/>
  <c r="U26" i="9"/>
  <c r="U19" i="9"/>
  <c r="U57" i="9"/>
  <c r="U51" i="9"/>
  <c r="U40" i="9"/>
  <c r="F57" i="8"/>
  <c r="F25" i="8"/>
  <c r="F54" i="8"/>
  <c r="F47" i="8"/>
  <c r="F60" i="8"/>
  <c r="F39" i="8"/>
  <c r="F30" i="8"/>
  <c r="F19" i="8"/>
  <c r="F59" i="8"/>
  <c r="F22" i="8"/>
  <c r="F52" i="8"/>
  <c r="F49" i="8"/>
  <c r="F31" i="8"/>
  <c r="F16" i="8"/>
  <c r="F56" i="8"/>
  <c r="F35" i="8"/>
  <c r="F27" i="8"/>
  <c r="F14" i="8"/>
  <c r="F36" i="8"/>
  <c r="F55" i="8"/>
  <c r="F48" i="8"/>
  <c r="F34" i="8"/>
  <c r="F20" i="8"/>
  <c r="F43" i="8"/>
  <c r="E61" i="8"/>
  <c r="E62" i="8" s="1"/>
  <c r="E63" i="8" s="1"/>
  <c r="E64" i="8" s="1"/>
  <c r="E65" i="8" s="1"/>
  <c r="E66" i="8" s="1"/>
  <c r="E67" i="8" s="1"/>
  <c r="E68" i="8" s="1"/>
  <c r="E69" i="8" s="1"/>
  <c r="E70" i="8" s="1"/>
  <c r="E71" i="8" s="1"/>
  <c r="E72" i="8" s="1"/>
  <c r="E73" i="8" s="1"/>
  <c r="E74" i="8" s="1"/>
  <c r="E75" i="8" s="1"/>
  <c r="E76" i="8" s="1"/>
  <c r="E77" i="8" s="1"/>
  <c r="E78" i="8" s="1"/>
  <c r="E79" i="8" s="1"/>
  <c r="E80" i="8" s="1"/>
  <c r="E81" i="8" s="1"/>
  <c r="E82" i="8" s="1"/>
  <c r="E83" i="8" s="1"/>
  <c r="E84" i="8" s="1"/>
  <c r="E85" i="8" s="1"/>
  <c r="E86" i="8" s="1"/>
  <c r="E87" i="8" s="1"/>
  <c r="E88" i="8" s="1"/>
  <c r="E89" i="8" s="1"/>
  <c r="E90" i="8" s="1"/>
  <c r="E91" i="8" s="1"/>
  <c r="E92" i="8" s="1"/>
  <c r="E93" i="8" s="1"/>
  <c r="E94" i="8" s="1"/>
  <c r="E95" i="8" s="1"/>
  <c r="E96" i="8" s="1"/>
  <c r="E97" i="8" s="1"/>
  <c r="E98" i="8" s="1"/>
  <c r="E99" i="8" s="1"/>
  <c r="E100" i="8" s="1"/>
  <c r="E101" i="8" s="1"/>
  <c r="E102" i="8" s="1"/>
  <c r="E103" i="8" s="1"/>
  <c r="E104" i="8" s="1"/>
  <c r="E105" i="8" s="1"/>
  <c r="E106" i="8" s="1"/>
  <c r="E107" i="8" s="1"/>
  <c r="E108" i="8" s="1"/>
  <c r="E109" i="8" s="1"/>
  <c r="E110" i="8" s="1"/>
  <c r="E111" i="8" s="1"/>
  <c r="F28" i="8"/>
  <c r="F12" i="8"/>
  <c r="F24" i="8"/>
  <c r="F44" i="8"/>
  <c r="F11" i="8"/>
  <c r="F51" i="8"/>
  <c r="F37" i="8"/>
  <c r="F42" i="8"/>
  <c r="F23" i="8"/>
  <c r="F15" i="8"/>
  <c r="F32" i="8"/>
  <c r="F41" i="8"/>
  <c r="F45" i="8"/>
  <c r="F13" i="8"/>
  <c r="F33" i="8"/>
  <c r="F26" i="8"/>
  <c r="F40" i="8"/>
  <c r="F18" i="8"/>
  <c r="F46" i="8"/>
  <c r="F17" i="8"/>
  <c r="F38" i="8"/>
  <c r="F53" i="8"/>
  <c r="F29" i="8"/>
  <c r="F50" i="8"/>
  <c r="F21" i="8"/>
  <c r="F58" i="8"/>
  <c r="H43" i="9"/>
  <c r="H53" i="9"/>
  <c r="H17" i="9"/>
  <c r="H32" i="9"/>
  <c r="H23" i="9"/>
  <c r="H59" i="9"/>
  <c r="H50" i="9"/>
  <c r="H41" i="9"/>
  <c r="H25" i="9"/>
  <c r="H52" i="9"/>
  <c r="H38" i="9"/>
  <c r="H24" i="9"/>
  <c r="H13" i="9"/>
  <c r="H18" i="9"/>
  <c r="H37" i="9"/>
  <c r="H15" i="9"/>
  <c r="H40" i="9"/>
  <c r="H27" i="9"/>
  <c r="H33" i="9"/>
  <c r="H36" i="9"/>
  <c r="H58" i="9"/>
  <c r="H45" i="9"/>
  <c r="H42" i="9"/>
  <c r="H11" i="9"/>
  <c r="H19" i="9"/>
  <c r="H39" i="9"/>
  <c r="H51" i="9"/>
  <c r="H12" i="9"/>
  <c r="H20" i="9"/>
  <c r="H55" i="9"/>
  <c r="H56" i="9"/>
  <c r="H28" i="9"/>
  <c r="H30" i="9"/>
  <c r="H34" i="9"/>
  <c r="H46" i="9"/>
  <c r="H57" i="9"/>
  <c r="H16" i="9"/>
  <c r="H48" i="9"/>
  <c r="H47" i="9"/>
  <c r="H54" i="9"/>
  <c r="H21" i="9"/>
  <c r="H29" i="9"/>
  <c r="H35" i="9"/>
  <c r="H22" i="9"/>
  <c r="H14" i="9"/>
  <c r="H26" i="9"/>
  <c r="H49" i="9"/>
  <c r="H60" i="9"/>
  <c r="H44" i="9"/>
  <c r="H31" i="9"/>
  <c r="H59" i="8"/>
  <c r="H27" i="8"/>
  <c r="H54" i="8"/>
  <c r="H60" i="8"/>
  <c r="H53" i="8"/>
  <c r="H36" i="8"/>
  <c r="H57" i="8"/>
  <c r="H46" i="8"/>
  <c r="H56" i="8"/>
  <c r="H20" i="8"/>
  <c r="H55" i="8"/>
  <c r="H19" i="8"/>
  <c r="H48" i="8"/>
  <c r="H49" i="8"/>
  <c r="H33" i="8"/>
  <c r="H31" i="8"/>
  <c r="H58" i="8"/>
  <c r="H50" i="8"/>
  <c r="H41" i="8"/>
  <c r="H18" i="8"/>
  <c r="H34" i="8"/>
  <c r="H51" i="8"/>
  <c r="H37" i="8"/>
  <c r="H47" i="8"/>
  <c r="H40" i="8"/>
  <c r="H30" i="8"/>
  <c r="H14" i="8"/>
  <c r="H23" i="8"/>
  <c r="H32" i="8"/>
  <c r="H15" i="8"/>
  <c r="H26" i="8"/>
  <c r="H22" i="8"/>
  <c r="H17" i="8"/>
  <c r="H16" i="8"/>
  <c r="H12" i="8"/>
  <c r="H39" i="8"/>
  <c r="H25" i="8"/>
  <c r="H28" i="8"/>
  <c r="H42" i="8"/>
  <c r="H11" i="8"/>
  <c r="H45" i="8"/>
  <c r="H38" i="8"/>
  <c r="H24" i="8"/>
  <c r="H44" i="8"/>
  <c r="H52" i="8"/>
  <c r="H29" i="8"/>
  <c r="H43" i="8"/>
  <c r="H35" i="8"/>
  <c r="H21" i="8"/>
  <c r="H13" i="8"/>
  <c r="F41" i="9"/>
  <c r="F56" i="9"/>
  <c r="F45" i="9"/>
  <c r="F34" i="9"/>
  <c r="F23" i="9"/>
  <c r="F26" i="9"/>
  <c r="F44" i="9"/>
  <c r="F35" i="9"/>
  <c r="F48" i="9"/>
  <c r="F39" i="9"/>
  <c r="F32" i="9"/>
  <c r="F59" i="9"/>
  <c r="F55" i="9"/>
  <c r="F42" i="9"/>
  <c r="F24" i="9"/>
  <c r="F21" i="9"/>
  <c r="F33" i="9"/>
  <c r="F30" i="9"/>
  <c r="F12" i="9"/>
  <c r="F50" i="9"/>
  <c r="F49" i="9"/>
  <c r="F20" i="9"/>
  <c r="F29" i="9"/>
  <c r="F58" i="9"/>
  <c r="F17" i="9"/>
  <c r="F53" i="9"/>
  <c r="F38" i="9"/>
  <c r="F19" i="9"/>
  <c r="F47" i="9"/>
  <c r="F14" i="9"/>
  <c r="F13" i="9"/>
  <c r="F52" i="9"/>
  <c r="F36" i="9"/>
  <c r="F25" i="9"/>
  <c r="F40" i="9"/>
  <c r="F15" i="9"/>
  <c r="F54" i="9"/>
  <c r="E61" i="9"/>
  <c r="E62" i="9" s="1"/>
  <c r="E63" i="9" s="1"/>
  <c r="E64" i="9" s="1"/>
  <c r="E65" i="9" s="1"/>
  <c r="E66" i="9" s="1"/>
  <c r="E67" i="9" s="1"/>
  <c r="E68" i="9" s="1"/>
  <c r="E69" i="9" s="1"/>
  <c r="E70" i="9" s="1"/>
  <c r="E71" i="9" s="1"/>
  <c r="E72" i="9" s="1"/>
  <c r="E73" i="9" s="1"/>
  <c r="E74" i="9" s="1"/>
  <c r="E75" i="9" s="1"/>
  <c r="E76" i="9" s="1"/>
  <c r="E77" i="9" s="1"/>
  <c r="E78" i="9" s="1"/>
  <c r="E79" i="9" s="1"/>
  <c r="E80" i="9" s="1"/>
  <c r="E81" i="9" s="1"/>
  <c r="E82" i="9" s="1"/>
  <c r="E83" i="9" s="1"/>
  <c r="E84" i="9" s="1"/>
  <c r="E85" i="9" s="1"/>
  <c r="E86" i="9" s="1"/>
  <c r="E87" i="9" s="1"/>
  <c r="E88" i="9" s="1"/>
  <c r="E89" i="9" s="1"/>
  <c r="E90" i="9" s="1"/>
  <c r="E91" i="9" s="1"/>
  <c r="E92" i="9" s="1"/>
  <c r="E93" i="9" s="1"/>
  <c r="E94" i="9" s="1"/>
  <c r="E95" i="9" s="1"/>
  <c r="E96" i="9" s="1"/>
  <c r="E97" i="9" s="1"/>
  <c r="E98" i="9" s="1"/>
  <c r="E99" i="9" s="1"/>
  <c r="E100" i="9" s="1"/>
  <c r="E101" i="9" s="1"/>
  <c r="E102" i="9" s="1"/>
  <c r="E103" i="9" s="1"/>
  <c r="E104" i="9" s="1"/>
  <c r="E105" i="9" s="1"/>
  <c r="E106" i="9" s="1"/>
  <c r="E107" i="9" s="1"/>
  <c r="E108" i="9" s="1"/>
  <c r="E109" i="9" s="1"/>
  <c r="E110" i="9" s="1"/>
  <c r="E111" i="9" s="1"/>
  <c r="F37" i="9"/>
  <c r="F51" i="9"/>
  <c r="F43" i="9"/>
  <c r="F18" i="9"/>
  <c r="F11" i="9"/>
  <c r="F22" i="9"/>
  <c r="F27" i="9"/>
  <c r="F60" i="9"/>
  <c r="F46" i="9"/>
  <c r="F31" i="9"/>
  <c r="F57" i="9"/>
  <c r="F28" i="9"/>
  <c r="F16" i="9"/>
  <c r="J29" i="8"/>
  <c r="J56" i="8"/>
  <c r="J45" i="8"/>
  <c r="J57" i="8"/>
  <c r="J47" i="8"/>
  <c r="J38" i="8"/>
  <c r="J54" i="8"/>
  <c r="J41" i="8"/>
  <c r="J32" i="8"/>
  <c r="J18" i="8"/>
  <c r="J52" i="8"/>
  <c r="J49" i="8"/>
  <c r="J34" i="8"/>
  <c r="J27" i="8"/>
  <c r="J17" i="8"/>
  <c r="J58" i="8"/>
  <c r="J26" i="8"/>
  <c r="J46" i="8"/>
  <c r="J43" i="8"/>
  <c r="J19" i="8"/>
  <c r="J40" i="8"/>
  <c r="J51" i="8"/>
  <c r="J30" i="8"/>
  <c r="J60" i="8"/>
  <c r="J28" i="8"/>
  <c r="J11" i="8"/>
  <c r="J31" i="8"/>
  <c r="J15" i="8"/>
  <c r="J48" i="8"/>
  <c r="J44" i="8"/>
  <c r="J14" i="8"/>
  <c r="J55" i="8"/>
  <c r="J22" i="8"/>
  <c r="J23" i="8"/>
  <c r="J36" i="8"/>
  <c r="J50" i="8"/>
  <c r="J13" i="8"/>
  <c r="J39" i="8"/>
  <c r="J20" i="8"/>
  <c r="J12" i="8"/>
  <c r="J25" i="8"/>
  <c r="J59" i="8"/>
  <c r="J35" i="8"/>
  <c r="J21" i="8"/>
  <c r="J33" i="8"/>
  <c r="J24" i="8"/>
  <c r="J53" i="8"/>
  <c r="J16" i="8"/>
  <c r="J37" i="8"/>
  <c r="J42" i="8"/>
  <c r="T51" i="9"/>
  <c r="T23" i="9"/>
  <c r="T54" i="9"/>
  <c r="T36" i="9"/>
  <c r="T27" i="9"/>
  <c r="T45" i="9"/>
  <c r="T20" i="9"/>
  <c r="T46" i="9"/>
  <c r="T29" i="9"/>
  <c r="T50" i="9"/>
  <c r="T33" i="9"/>
  <c r="T47" i="9"/>
  <c r="T44" i="9"/>
  <c r="T53" i="9"/>
  <c r="T37" i="9"/>
  <c r="T56" i="9"/>
  <c r="T59" i="9"/>
  <c r="T30" i="9"/>
  <c r="T49" i="9"/>
  <c r="T17" i="9"/>
  <c r="T14" i="9"/>
  <c r="T55" i="9"/>
  <c r="T42" i="9"/>
  <c r="T39" i="9"/>
  <c r="T11" i="9"/>
  <c r="T58" i="9"/>
  <c r="T38" i="9"/>
  <c r="T13" i="9"/>
  <c r="T41" i="9"/>
  <c r="T43" i="9"/>
  <c r="T25" i="9"/>
  <c r="T48" i="9"/>
  <c r="T35" i="9"/>
  <c r="T18" i="9"/>
  <c r="T28" i="9"/>
  <c r="T22" i="9"/>
  <c r="T40" i="9"/>
  <c r="T21" i="9"/>
  <c r="T15" i="9"/>
  <c r="T52" i="9"/>
  <c r="T26" i="9"/>
  <c r="T31" i="9"/>
  <c r="T34" i="9"/>
  <c r="T60" i="9"/>
  <c r="T19" i="9"/>
  <c r="T32" i="9"/>
  <c r="T57" i="9"/>
  <c r="T16" i="9"/>
  <c r="T12" i="9"/>
  <c r="T24" i="9"/>
  <c r="K187" i="11"/>
  <c r="K176" i="11"/>
  <c r="K183" i="11"/>
  <c r="K172" i="11"/>
  <c r="K179" i="11"/>
  <c r="K147" i="11"/>
  <c r="K115" i="11"/>
  <c r="K83" i="11"/>
  <c r="K51" i="11"/>
  <c r="K19" i="11"/>
  <c r="K186" i="11"/>
  <c r="K175" i="11"/>
  <c r="K182" i="11"/>
  <c r="K171" i="11"/>
  <c r="K139" i="11"/>
  <c r="K174" i="11"/>
  <c r="K178" i="11"/>
  <c r="K170" i="11"/>
  <c r="K155" i="11"/>
  <c r="K144" i="11"/>
  <c r="K122" i="11"/>
  <c r="K177" i="11"/>
  <c r="K169" i="11"/>
  <c r="K143" i="11"/>
  <c r="K132" i="11"/>
  <c r="K121" i="11"/>
  <c r="K33" i="11"/>
  <c r="K22" i="11"/>
  <c r="K11" i="11"/>
  <c r="K161" i="11"/>
  <c r="K185" i="11"/>
  <c r="K117" i="11"/>
  <c r="K106" i="11"/>
  <c r="K95" i="11"/>
  <c r="K84" i="11"/>
  <c r="K73" i="11"/>
  <c r="K62" i="11"/>
  <c r="K146" i="11"/>
  <c r="K114" i="11"/>
  <c r="K80" i="11"/>
  <c r="K24" i="11"/>
  <c r="K20" i="11"/>
  <c r="K16" i="11"/>
  <c r="K173" i="11"/>
  <c r="K157" i="11"/>
  <c r="K153" i="11"/>
  <c r="K118" i="11"/>
  <c r="K67" i="11"/>
  <c r="K58" i="11"/>
  <c r="K41" i="11"/>
  <c r="K28" i="11"/>
  <c r="K181" i="11"/>
  <c r="K79" i="11"/>
  <c r="K53" i="11"/>
  <c r="K23" i="11"/>
  <c r="K156" i="11"/>
  <c r="K113" i="11"/>
  <c r="K105" i="11"/>
  <c r="K66" i="11"/>
  <c r="K152" i="11"/>
  <c r="K109" i="11"/>
  <c r="K92" i="11"/>
  <c r="K57" i="11"/>
  <c r="K27" i="11"/>
  <c r="K148" i="11"/>
  <c r="K44" i="11"/>
  <c r="K31" i="11"/>
  <c r="K140" i="11"/>
  <c r="K136" i="11"/>
  <c r="K96" i="11"/>
  <c r="K70" i="11"/>
  <c r="K61" i="11"/>
  <c r="K35" i="11"/>
  <c r="K163" i="11"/>
  <c r="K87" i="11"/>
  <c r="K141" i="11"/>
  <c r="K162" i="11"/>
  <c r="K120" i="11"/>
  <c r="K107" i="11"/>
  <c r="K180" i="11"/>
  <c r="K158" i="11"/>
  <c r="K149" i="11"/>
  <c r="K124" i="11"/>
  <c r="K101" i="11"/>
  <c r="K60" i="11"/>
  <c r="K166" i="11"/>
  <c r="K25" i="11"/>
  <c r="K9" i="11"/>
  <c r="K131" i="11"/>
  <c r="K127" i="11"/>
  <c r="K123" i="11"/>
  <c r="K85" i="11"/>
  <c r="K135" i="11"/>
  <c r="K49" i="11"/>
  <c r="K37" i="11"/>
  <c r="K78" i="11"/>
  <c r="K48" i="11"/>
  <c r="K97" i="11"/>
  <c r="K103" i="11"/>
  <c r="K90" i="11"/>
  <c r="K65" i="11"/>
  <c r="K133" i="11"/>
  <c r="K129" i="11"/>
  <c r="K69" i="11"/>
  <c r="K39" i="11"/>
  <c r="K56" i="11"/>
  <c r="K151" i="11"/>
  <c r="K128" i="11"/>
  <c r="K93" i="11"/>
  <c r="K21" i="11"/>
  <c r="K160" i="11"/>
  <c r="K137" i="11"/>
  <c r="K63" i="11"/>
  <c r="K34" i="11"/>
  <c r="K15" i="11"/>
  <c r="K116" i="11"/>
  <c r="K142" i="11"/>
  <c r="K81" i="11"/>
  <c r="K47" i="11"/>
  <c r="K10" i="11"/>
  <c r="K108" i="11"/>
  <c r="K40" i="11"/>
  <c r="K32" i="11"/>
  <c r="K17" i="11"/>
  <c r="K54" i="11"/>
  <c r="K150" i="11"/>
  <c r="K126" i="11"/>
  <c r="K46" i="11"/>
  <c r="K38" i="11"/>
  <c r="K8" i="11"/>
  <c r="K130" i="11"/>
  <c r="K52" i="11"/>
  <c r="K36" i="11"/>
  <c r="K7" i="11"/>
  <c r="K184" i="11"/>
  <c r="K159" i="11"/>
  <c r="K125" i="11"/>
  <c r="K104" i="11"/>
  <c r="K94" i="11"/>
  <c r="K110" i="11"/>
  <c r="K100" i="11"/>
  <c r="K164" i="11"/>
  <c r="K89" i="11"/>
  <c r="K75" i="11"/>
  <c r="K50" i="11"/>
  <c r="K68" i="11"/>
  <c r="K91" i="11"/>
  <c r="K82" i="11"/>
  <c r="K134" i="11"/>
  <c r="K167" i="11"/>
  <c r="K74" i="11"/>
  <c r="K165" i="11"/>
  <c r="K43" i="11"/>
  <c r="K26" i="11"/>
  <c r="K88" i="11"/>
  <c r="K55" i="11"/>
  <c r="K30" i="11"/>
  <c r="K29" i="11"/>
  <c r="K12" i="11"/>
  <c r="K111" i="11"/>
  <c r="K102" i="11"/>
  <c r="K72" i="11"/>
  <c r="K99" i="11"/>
  <c r="K119" i="11"/>
  <c r="K86" i="11"/>
  <c r="K112" i="11"/>
  <c r="K98" i="11"/>
  <c r="K138" i="11"/>
  <c r="K154" i="11"/>
  <c r="K59" i="11"/>
  <c r="K168" i="11"/>
  <c r="K76" i="11"/>
  <c r="K71" i="11"/>
  <c r="K42" i="11"/>
  <c r="K14" i="11"/>
  <c r="K145" i="11"/>
  <c r="K77" i="11"/>
  <c r="K13" i="11"/>
  <c r="K64" i="11"/>
  <c r="K45" i="11"/>
  <c r="K18" i="11"/>
  <c r="C40" i="8"/>
  <c r="C52" i="8"/>
  <c r="C55" i="8"/>
  <c r="C45" i="8"/>
  <c r="C34" i="8"/>
  <c r="C48" i="8"/>
  <c r="C43" i="8"/>
  <c r="C44" i="8"/>
  <c r="C39" i="8"/>
  <c r="C32" i="8"/>
  <c r="C59" i="8"/>
  <c r="C15" i="8"/>
  <c r="C36" i="8"/>
  <c r="C24" i="8"/>
  <c r="C12" i="8"/>
  <c r="C28" i="8"/>
  <c r="C56" i="8"/>
  <c r="C35" i="8"/>
  <c r="C27" i="8"/>
  <c r="C22" i="8"/>
  <c r="C11" i="8"/>
  <c r="C37" i="8"/>
  <c r="C49" i="8"/>
  <c r="C30" i="8"/>
  <c r="C38" i="8"/>
  <c r="C21" i="8"/>
  <c r="C60" i="8"/>
  <c r="C51" i="8"/>
  <c r="C33" i="8"/>
  <c r="C20" i="8"/>
  <c r="C17" i="8"/>
  <c r="C19" i="8"/>
  <c r="C46" i="8"/>
  <c r="C57" i="8"/>
  <c r="C23" i="8"/>
  <c r="C41" i="8"/>
  <c r="C14" i="8"/>
  <c r="C50" i="8"/>
  <c r="C18" i="8"/>
  <c r="C13" i="8"/>
  <c r="C29" i="8"/>
  <c r="C25" i="8"/>
  <c r="C47" i="8"/>
  <c r="C42" i="8"/>
  <c r="C54" i="8"/>
  <c r="C31" i="8"/>
  <c r="C53" i="8"/>
  <c r="C16" i="8"/>
  <c r="C58" i="8"/>
  <c r="C26" i="8"/>
  <c r="M46" i="8"/>
  <c r="M14" i="8"/>
  <c r="M56" i="8"/>
  <c r="M45" i="8"/>
  <c r="L61" i="8"/>
  <c r="L62" i="8" s="1"/>
  <c r="L63" i="8" s="1"/>
  <c r="L64" i="8" s="1"/>
  <c r="L65" i="8" s="1"/>
  <c r="L66" i="8" s="1"/>
  <c r="L67" i="8" s="1"/>
  <c r="L68" i="8" s="1"/>
  <c r="L69" i="8" s="1"/>
  <c r="L70" i="8" s="1"/>
  <c r="L71" i="8" s="1"/>
  <c r="L72" i="8" s="1"/>
  <c r="L73" i="8" s="1"/>
  <c r="L74" i="8" s="1"/>
  <c r="L75" i="8" s="1"/>
  <c r="L76" i="8" s="1"/>
  <c r="L77" i="8" s="1"/>
  <c r="L78" i="8" s="1"/>
  <c r="L79" i="8" s="1"/>
  <c r="L80" i="8" s="1"/>
  <c r="L81" i="8" s="1"/>
  <c r="L82" i="8" s="1"/>
  <c r="L83" i="8" s="1"/>
  <c r="L84" i="8" s="1"/>
  <c r="L85" i="8" s="1"/>
  <c r="L86" i="8" s="1"/>
  <c r="L87" i="8" s="1"/>
  <c r="L88" i="8" s="1"/>
  <c r="L89" i="8" s="1"/>
  <c r="L90" i="8" s="1"/>
  <c r="L91" i="8" s="1"/>
  <c r="L92" i="8" s="1"/>
  <c r="L93" i="8" s="1"/>
  <c r="L94" i="8" s="1"/>
  <c r="L95" i="8" s="1"/>
  <c r="L96" i="8" s="1"/>
  <c r="L97" i="8" s="1"/>
  <c r="L98" i="8" s="1"/>
  <c r="L99" i="8" s="1"/>
  <c r="L100" i="8" s="1"/>
  <c r="L101" i="8" s="1"/>
  <c r="L102" i="8" s="1"/>
  <c r="L103" i="8" s="1"/>
  <c r="L104" i="8" s="1"/>
  <c r="L105" i="8" s="1"/>
  <c r="L106" i="8" s="1"/>
  <c r="L107" i="8" s="1"/>
  <c r="M49" i="8"/>
  <c r="M51" i="8"/>
  <c r="M38" i="8"/>
  <c r="M29" i="8"/>
  <c r="M58" i="8"/>
  <c r="M55" i="8"/>
  <c r="M30" i="8"/>
  <c r="M18" i="8"/>
  <c r="M40" i="8"/>
  <c r="M24" i="8"/>
  <c r="M11" i="8"/>
  <c r="M19" i="8"/>
  <c r="M28" i="8"/>
  <c r="M52" i="8"/>
  <c r="M48" i="8"/>
  <c r="M21" i="8"/>
  <c r="M37" i="8"/>
  <c r="M47" i="8"/>
  <c r="M17" i="8"/>
  <c r="M43" i="8"/>
  <c r="M26" i="8"/>
  <c r="M32" i="8"/>
  <c r="M41" i="8"/>
  <c r="M36" i="8"/>
  <c r="M27" i="8"/>
  <c r="M50" i="8"/>
  <c r="M13" i="8"/>
  <c r="M35" i="8"/>
  <c r="M39" i="8"/>
  <c r="M44" i="8"/>
  <c r="M20" i="8"/>
  <c r="M12" i="8"/>
  <c r="M53" i="8"/>
  <c r="M33" i="8"/>
  <c r="M42" i="8"/>
  <c r="M25" i="8"/>
  <c r="M15" i="8"/>
  <c r="M57" i="8"/>
  <c r="M54" i="8"/>
  <c r="M31" i="8"/>
  <c r="M16" i="8"/>
  <c r="M23" i="8"/>
  <c r="M22" i="8"/>
  <c r="M60" i="8"/>
  <c r="M59" i="8"/>
  <c r="M34" i="8"/>
  <c r="J1" i="11"/>
  <c r="N31" i="8"/>
  <c r="N48" i="8"/>
  <c r="N55" i="8"/>
  <c r="N54" i="8"/>
  <c r="N42" i="8"/>
  <c r="N23" i="8"/>
  <c r="N12" i="8"/>
  <c r="N53" i="8"/>
  <c r="N41" i="8"/>
  <c r="N24" i="8"/>
  <c r="N38" i="8"/>
  <c r="N14" i="8"/>
  <c r="N45" i="8"/>
  <c r="N11" i="8"/>
  <c r="N59" i="8"/>
  <c r="N52" i="8"/>
  <c r="N32" i="8"/>
  <c r="N51" i="8"/>
  <c r="N30" i="8"/>
  <c r="N56" i="8"/>
  <c r="N17" i="8"/>
  <c r="N21" i="8"/>
  <c r="N60" i="8"/>
  <c r="N27" i="8"/>
  <c r="N47" i="8"/>
  <c r="N40" i="8"/>
  <c r="N33" i="8"/>
  <c r="N20" i="8"/>
  <c r="N50" i="8"/>
  <c r="N36" i="8"/>
  <c r="N35" i="8"/>
  <c r="N25" i="8"/>
  <c r="N57" i="8"/>
  <c r="N46" i="8"/>
  <c r="N22" i="8"/>
  <c r="N18" i="8"/>
  <c r="N49" i="8"/>
  <c r="N44" i="8"/>
  <c r="N19" i="8"/>
  <c r="N39" i="8"/>
  <c r="N28" i="8"/>
  <c r="N58" i="8"/>
  <c r="N26" i="8"/>
  <c r="N16" i="8"/>
  <c r="N37" i="8"/>
  <c r="N29" i="8"/>
  <c r="N43" i="8"/>
  <c r="N15" i="8"/>
  <c r="N34" i="8"/>
  <c r="N13" i="8"/>
  <c r="A61" i="2"/>
  <c r="B46" i="2"/>
  <c r="B14" i="2"/>
  <c r="B35" i="2"/>
  <c r="B56" i="2"/>
  <c r="B31" i="2"/>
  <c r="B22" i="2"/>
  <c r="B41" i="2"/>
  <c r="B34" i="2"/>
  <c r="B20" i="2"/>
  <c r="B55" i="2"/>
  <c r="B37" i="2"/>
  <c r="B30" i="2"/>
  <c r="B16" i="2"/>
  <c r="B58" i="2"/>
  <c r="B51" i="2"/>
  <c r="B23" i="2"/>
  <c r="B52" i="2"/>
  <c r="B47" i="2"/>
  <c r="B27" i="2"/>
  <c r="B19" i="2"/>
  <c r="B50" i="2"/>
  <c r="B21" i="2"/>
  <c r="B13" i="2"/>
  <c r="B42" i="2"/>
  <c r="B26" i="2"/>
  <c r="B18" i="2"/>
  <c r="B54" i="2"/>
  <c r="B25" i="2"/>
  <c r="B43" i="2"/>
  <c r="B36" i="2"/>
  <c r="B57" i="2"/>
  <c r="B15" i="2"/>
  <c r="B12" i="2"/>
  <c r="B53" i="2"/>
  <c r="B28" i="2"/>
  <c r="B11" i="2"/>
  <c r="B38" i="2"/>
  <c r="B60" i="2"/>
  <c r="B33" i="2"/>
  <c r="B44" i="2"/>
  <c r="B24" i="2"/>
  <c r="B40" i="2"/>
  <c r="B29" i="2"/>
  <c r="B45" i="2"/>
  <c r="B39" i="2"/>
  <c r="B17" i="2"/>
  <c r="B49" i="2"/>
  <c r="B32" i="2"/>
  <c r="B48" i="2"/>
  <c r="B59" i="2"/>
  <c r="S50" i="8"/>
  <c r="S18" i="8"/>
  <c r="S59" i="8"/>
  <c r="S49" i="8"/>
  <c r="S25" i="8"/>
  <c r="S14" i="8"/>
  <c r="S40" i="8"/>
  <c r="S46" i="8"/>
  <c r="S31" i="8"/>
  <c r="S19" i="8"/>
  <c r="S28" i="8"/>
  <c r="S42" i="8"/>
  <c r="S37" i="8"/>
  <c r="S13" i="8"/>
  <c r="S27" i="8"/>
  <c r="S16" i="8"/>
  <c r="S52" i="8"/>
  <c r="S39" i="8"/>
  <c r="S26" i="8"/>
  <c r="S23" i="8"/>
  <c r="S20" i="8"/>
  <c r="S17" i="8"/>
  <c r="S24" i="8"/>
  <c r="S44" i="8"/>
  <c r="S34" i="8"/>
  <c r="S55" i="8"/>
  <c r="S33" i="8"/>
  <c r="S54" i="8"/>
  <c r="S29" i="8"/>
  <c r="S51" i="8"/>
  <c r="S36" i="8"/>
  <c r="S45" i="8"/>
  <c r="S22" i="8"/>
  <c r="S56" i="8"/>
  <c r="S60" i="8"/>
  <c r="S21" i="8"/>
  <c r="S58" i="8"/>
  <c r="S12" i="8"/>
  <c r="S32" i="8"/>
  <c r="S41" i="8"/>
  <c r="S57" i="8"/>
  <c r="S11" i="8"/>
  <c r="S38" i="8"/>
  <c r="S53" i="8"/>
  <c r="S30" i="8"/>
  <c r="S43" i="8"/>
  <c r="S15" i="8"/>
  <c r="S35" i="8"/>
  <c r="S48" i="8"/>
  <c r="S47" i="8"/>
  <c r="O48" i="8"/>
  <c r="O16" i="8"/>
  <c r="O58" i="8"/>
  <c r="O47" i="8"/>
  <c r="O55" i="8"/>
  <c r="O50" i="8"/>
  <c r="O40" i="8"/>
  <c r="O56" i="8"/>
  <c r="O45" i="8"/>
  <c r="O20" i="8"/>
  <c r="O22" i="8"/>
  <c r="O41" i="8"/>
  <c r="O43" i="8"/>
  <c r="O33" i="8"/>
  <c r="O57" i="8"/>
  <c r="O59" i="8"/>
  <c r="O52" i="8"/>
  <c r="O32" i="8"/>
  <c r="O24" i="8"/>
  <c r="O17" i="8"/>
  <c r="O25" i="8"/>
  <c r="O36" i="8"/>
  <c r="O11" i="8"/>
  <c r="O14" i="8"/>
  <c r="O30" i="8"/>
  <c r="O13" i="8"/>
  <c r="O27" i="8"/>
  <c r="O31" i="8"/>
  <c r="O26" i="8"/>
  <c r="O18" i="8"/>
  <c r="O35" i="8"/>
  <c r="O60" i="8"/>
  <c r="O54" i="8"/>
  <c r="O21" i="8"/>
  <c r="O53" i="8"/>
  <c r="O38" i="8"/>
  <c r="O39" i="8"/>
  <c r="O12" i="8"/>
  <c r="O42" i="8"/>
  <c r="O49" i="8"/>
  <c r="O34" i="8"/>
  <c r="O46" i="8"/>
  <c r="O44" i="8"/>
  <c r="O37" i="8"/>
  <c r="O29" i="8"/>
  <c r="O23" i="8"/>
  <c r="O51" i="8"/>
  <c r="O15" i="8"/>
  <c r="O28" i="8"/>
  <c r="O19" i="8"/>
  <c r="U52" i="8"/>
  <c r="U20" i="8"/>
  <c r="U60" i="8"/>
  <c r="U49" i="8"/>
  <c r="U57" i="8"/>
  <c r="U50" i="8"/>
  <c r="U56" i="8"/>
  <c r="U31" i="8"/>
  <c r="U48" i="8"/>
  <c r="U26" i="8"/>
  <c r="U29" i="8"/>
  <c r="U16" i="8"/>
  <c r="U21" i="8"/>
  <c r="U24" i="8"/>
  <c r="U13" i="8"/>
  <c r="U58" i="8"/>
  <c r="U41" i="8"/>
  <c r="U38" i="8"/>
  <c r="U42" i="8"/>
  <c r="U22" i="8"/>
  <c r="U14" i="8"/>
  <c r="U44" i="8"/>
  <c r="U40" i="8"/>
  <c r="U33" i="8"/>
  <c r="U23" i="8"/>
  <c r="U59" i="8"/>
  <c r="U43" i="8"/>
  <c r="U39" i="8"/>
  <c r="U28" i="8"/>
  <c r="U18" i="8"/>
  <c r="U35" i="8"/>
  <c r="U45" i="8"/>
  <c r="U55" i="8"/>
  <c r="U47" i="8"/>
  <c r="U32" i="8"/>
  <c r="U25" i="8"/>
  <c r="U54" i="8"/>
  <c r="U46" i="8"/>
  <c r="U11" i="8"/>
  <c r="U34" i="8"/>
  <c r="U19" i="8"/>
  <c r="U17" i="8"/>
  <c r="U53" i="8"/>
  <c r="U30" i="8"/>
  <c r="U37" i="8"/>
  <c r="U15" i="8"/>
  <c r="U36" i="8"/>
  <c r="U51" i="8"/>
  <c r="U27" i="8"/>
  <c r="U12" i="8"/>
  <c r="I60" i="9"/>
  <c r="I28" i="9"/>
  <c r="I58" i="9"/>
  <c r="I47" i="9"/>
  <c r="I36" i="9"/>
  <c r="I25" i="9"/>
  <c r="I55" i="9"/>
  <c r="I59" i="9"/>
  <c r="I50" i="9"/>
  <c r="I41" i="9"/>
  <c r="I34" i="9"/>
  <c r="I49" i="9"/>
  <c r="I30" i="9"/>
  <c r="I56" i="9"/>
  <c r="I18" i="9"/>
  <c r="I17" i="9"/>
  <c r="I40" i="9"/>
  <c r="I27" i="9"/>
  <c r="I24" i="9"/>
  <c r="I53" i="9"/>
  <c r="I43" i="9"/>
  <c r="I12" i="9"/>
  <c r="I46" i="9"/>
  <c r="I52" i="9"/>
  <c r="I23" i="9"/>
  <c r="I14" i="9"/>
  <c r="I32" i="9"/>
  <c r="I48" i="9"/>
  <c r="I35" i="9"/>
  <c r="I16" i="9"/>
  <c r="I42" i="9"/>
  <c r="I33" i="9"/>
  <c r="I29" i="9"/>
  <c r="I37" i="9"/>
  <c r="I45" i="9"/>
  <c r="I26" i="9"/>
  <c r="I19" i="9"/>
  <c r="I22" i="9"/>
  <c r="I54" i="9"/>
  <c r="I21" i="9"/>
  <c r="I39" i="9"/>
  <c r="I13" i="9"/>
  <c r="I31" i="9"/>
  <c r="I15" i="9"/>
  <c r="I20" i="9"/>
  <c r="I11" i="9"/>
  <c r="I51" i="9"/>
  <c r="I44" i="9"/>
  <c r="I57" i="9"/>
  <c r="I38" i="9"/>
  <c r="J45" i="9"/>
  <c r="J55" i="9"/>
  <c r="J46" i="9"/>
  <c r="J37" i="9"/>
  <c r="J28" i="9"/>
  <c r="J19" i="9"/>
  <c r="J50" i="9"/>
  <c r="J41" i="9"/>
  <c r="J34" i="9"/>
  <c r="J25" i="9"/>
  <c r="J43" i="9"/>
  <c r="J38" i="9"/>
  <c r="J27" i="9"/>
  <c r="J12" i="9"/>
  <c r="J21" i="9"/>
  <c r="J42" i="9"/>
  <c r="J15" i="9"/>
  <c r="J53" i="9"/>
  <c r="J30" i="9"/>
  <c r="J52" i="9"/>
  <c r="J36" i="9"/>
  <c r="J23" i="9"/>
  <c r="J14" i="9"/>
  <c r="J17" i="9"/>
  <c r="J32" i="9"/>
  <c r="J22" i="9"/>
  <c r="J51" i="9"/>
  <c r="J58" i="9"/>
  <c r="J33" i="9"/>
  <c r="J60" i="9"/>
  <c r="J39" i="9"/>
  <c r="J56" i="9"/>
  <c r="J59" i="9"/>
  <c r="J47" i="9"/>
  <c r="J54" i="9"/>
  <c r="J48" i="9"/>
  <c r="J40" i="9"/>
  <c r="J24" i="9"/>
  <c r="J31" i="9"/>
  <c r="J29" i="9"/>
  <c r="J20" i="9"/>
  <c r="J13" i="9"/>
  <c r="J11" i="9"/>
  <c r="J26" i="9"/>
  <c r="J49" i="9"/>
  <c r="J35" i="9"/>
  <c r="J44" i="9"/>
  <c r="J18" i="9"/>
  <c r="J57" i="9"/>
  <c r="J16" i="9"/>
  <c r="I35" i="2"/>
  <c r="I33" i="2"/>
  <c r="I50" i="2"/>
  <c r="I43" i="2"/>
  <c r="I36" i="2"/>
  <c r="I29" i="2"/>
  <c r="I22" i="2"/>
  <c r="I15" i="2"/>
  <c r="I57" i="2"/>
  <c r="I39" i="2"/>
  <c r="I32" i="2"/>
  <c r="I11" i="2"/>
  <c r="I60" i="2"/>
  <c r="I53" i="2"/>
  <c r="I25" i="2"/>
  <c r="I18" i="2"/>
  <c r="I21" i="2"/>
  <c r="I45" i="2"/>
  <c r="I24" i="2"/>
  <c r="I16" i="2"/>
  <c r="I34" i="2"/>
  <c r="I47" i="2"/>
  <c r="I55" i="2"/>
  <c r="I52" i="2"/>
  <c r="I31" i="2"/>
  <c r="I49" i="2"/>
  <c r="I30" i="2"/>
  <c r="I23" i="2"/>
  <c r="I13" i="2"/>
  <c r="I58" i="2"/>
  <c r="I40" i="2"/>
  <c r="I48" i="2"/>
  <c r="I14" i="2"/>
  <c r="I41" i="2"/>
  <c r="I46" i="2"/>
  <c r="I19" i="2"/>
  <c r="I54" i="2"/>
  <c r="I27" i="2"/>
  <c r="I59" i="2"/>
  <c r="I51" i="2"/>
  <c r="I56" i="2"/>
  <c r="I28" i="2"/>
  <c r="I17" i="2"/>
  <c r="I12" i="2"/>
  <c r="I44" i="2"/>
  <c r="I38" i="2"/>
  <c r="I37" i="2"/>
  <c r="I26" i="2"/>
  <c r="I42" i="2"/>
  <c r="I20" i="2"/>
  <c r="N54" i="2"/>
  <c r="N22" i="2"/>
  <c r="N60" i="2"/>
  <c r="N26" i="2"/>
  <c r="N31" i="2"/>
  <c r="N37" i="2"/>
  <c r="N50" i="2"/>
  <c r="N29" i="2"/>
  <c r="N21" i="2"/>
  <c r="N13" i="2"/>
  <c r="N55" i="2"/>
  <c r="N18" i="2"/>
  <c r="N52" i="2"/>
  <c r="N39" i="2"/>
  <c r="N23" i="2"/>
  <c r="N15" i="2"/>
  <c r="N44" i="2"/>
  <c r="N36" i="2"/>
  <c r="N48" i="2"/>
  <c r="N35" i="2"/>
  <c r="N19" i="2"/>
  <c r="N58" i="2"/>
  <c r="N40" i="2"/>
  <c r="N33" i="2"/>
  <c r="N43" i="2"/>
  <c r="N16" i="2"/>
  <c r="N12" i="2"/>
  <c r="N53" i="2"/>
  <c r="N49" i="2"/>
  <c r="N25" i="2"/>
  <c r="N42" i="2"/>
  <c r="N59" i="2"/>
  <c r="N17" i="2"/>
  <c r="N34" i="2"/>
  <c r="N41" i="2"/>
  <c r="N30" i="2"/>
  <c r="N46" i="2"/>
  <c r="N14" i="2"/>
  <c r="N11" i="2"/>
  <c r="N20" i="2"/>
  <c r="N57" i="2"/>
  <c r="N51" i="2"/>
  <c r="N24" i="2"/>
  <c r="N45" i="2"/>
  <c r="N56" i="2"/>
  <c r="N28" i="2"/>
  <c r="N38" i="2"/>
  <c r="N27" i="2"/>
  <c r="N32" i="2"/>
  <c r="N47" i="2"/>
  <c r="S41" i="2"/>
  <c r="S53" i="2"/>
  <c r="S19" i="2"/>
  <c r="S59" i="2"/>
  <c r="S52" i="2"/>
  <c r="S24" i="2"/>
  <c r="S55" i="2"/>
  <c r="S48" i="2"/>
  <c r="S27" i="2"/>
  <c r="S20" i="2"/>
  <c r="S13" i="2"/>
  <c r="S42" i="2"/>
  <c r="S58" i="2"/>
  <c r="S39" i="2"/>
  <c r="S31" i="2"/>
  <c r="S23" i="2"/>
  <c r="S44" i="2"/>
  <c r="S36" i="2"/>
  <c r="S49" i="2"/>
  <c r="S28" i="2"/>
  <c r="S60" i="2"/>
  <c r="S12" i="2"/>
  <c r="S54" i="2"/>
  <c r="S56" i="2"/>
  <c r="S40" i="2"/>
  <c r="S50" i="2"/>
  <c r="S26" i="2"/>
  <c r="S57" i="2"/>
  <c r="S46" i="2"/>
  <c r="S32" i="2"/>
  <c r="S15" i="2"/>
  <c r="S25" i="2"/>
  <c r="S18" i="2"/>
  <c r="S35" i="2"/>
  <c r="S30" i="2"/>
  <c r="S14" i="2"/>
  <c r="S11" i="2"/>
  <c r="S43" i="2"/>
  <c r="S16" i="2"/>
  <c r="S21" i="2"/>
  <c r="S51" i="2"/>
  <c r="S45" i="2"/>
  <c r="S29" i="2"/>
  <c r="S22" i="2"/>
  <c r="S34" i="2"/>
  <c r="S17" i="2"/>
  <c r="S38" i="2"/>
  <c r="S33" i="2"/>
  <c r="S47" i="2"/>
  <c r="S37" i="2"/>
  <c r="O32" i="9"/>
  <c r="O57" i="9"/>
  <c r="O21" i="9"/>
  <c r="O43" i="9"/>
  <c r="O52" i="9"/>
  <c r="O54" i="9"/>
  <c r="O36" i="9"/>
  <c r="O27" i="9"/>
  <c r="O14" i="9"/>
  <c r="O11" i="9"/>
  <c r="O53" i="9"/>
  <c r="O39" i="9"/>
  <c r="O25" i="9"/>
  <c r="O12" i="9"/>
  <c r="O55" i="9"/>
  <c r="O49" i="9"/>
  <c r="O46" i="9"/>
  <c r="O40" i="9"/>
  <c r="O56" i="9"/>
  <c r="O29" i="9"/>
  <c r="O26" i="9"/>
  <c r="O48" i="9"/>
  <c r="O51" i="9"/>
  <c r="O35" i="9"/>
  <c r="O16" i="9"/>
  <c r="O13" i="9"/>
  <c r="O60" i="9"/>
  <c r="O24" i="9"/>
  <c r="O28" i="9"/>
  <c r="O23" i="9"/>
  <c r="O18" i="9"/>
  <c r="O19" i="9"/>
  <c r="O34" i="9"/>
  <c r="O15" i="9"/>
  <c r="O33" i="9"/>
  <c r="O22" i="9"/>
  <c r="O31" i="9"/>
  <c r="O38" i="9"/>
  <c r="O47" i="9"/>
  <c r="O45" i="9"/>
  <c r="O30" i="9"/>
  <c r="O20" i="9"/>
  <c r="O37" i="9"/>
  <c r="O44" i="9"/>
  <c r="O50" i="9"/>
  <c r="O41" i="9"/>
  <c r="O59" i="9"/>
  <c r="O58" i="9"/>
  <c r="O17" i="9"/>
  <c r="O42" i="9"/>
  <c r="I44" i="8"/>
  <c r="I12" i="8"/>
  <c r="I55" i="8"/>
  <c r="I57" i="8"/>
  <c r="I21" i="8"/>
  <c r="I13" i="8"/>
  <c r="I46" i="8"/>
  <c r="I54" i="8"/>
  <c r="I35" i="8"/>
  <c r="I23" i="8"/>
  <c r="I11" i="8"/>
  <c r="I49" i="8"/>
  <c r="I43" i="8"/>
  <c r="I19" i="8"/>
  <c r="I60" i="8"/>
  <c r="I33" i="8"/>
  <c r="I41" i="8"/>
  <c r="I18" i="8"/>
  <c r="I52" i="8"/>
  <c r="I31" i="8"/>
  <c r="I15" i="8"/>
  <c r="I51" i="8"/>
  <c r="I37" i="8"/>
  <c r="I27" i="8"/>
  <c r="I47" i="8"/>
  <c r="I40" i="8"/>
  <c r="I30" i="8"/>
  <c r="I14" i="8"/>
  <c r="I17" i="8"/>
  <c r="I56" i="8"/>
  <c r="I45" i="8"/>
  <c r="I36" i="8"/>
  <c r="I50" i="8"/>
  <c r="I16" i="8"/>
  <c r="I38" i="8"/>
  <c r="I58" i="8"/>
  <c r="I53" i="8"/>
  <c r="I24" i="8"/>
  <c r="I39" i="8"/>
  <c r="I25" i="8"/>
  <c r="I42" i="8"/>
  <c r="I48" i="8"/>
  <c r="I32" i="8"/>
  <c r="I29" i="8"/>
  <c r="I22" i="8"/>
  <c r="I59" i="8"/>
  <c r="I28" i="8"/>
  <c r="I34" i="8"/>
  <c r="I26" i="8"/>
  <c r="I20" i="8"/>
  <c r="J52" i="2"/>
  <c r="J20" i="2"/>
  <c r="J39" i="2"/>
  <c r="J42" i="2"/>
  <c r="J17" i="2"/>
  <c r="J57" i="2"/>
  <c r="J60" i="2"/>
  <c r="J53" i="2"/>
  <c r="J25" i="2"/>
  <c r="J18" i="2"/>
  <c r="J46" i="2"/>
  <c r="J16" i="2"/>
  <c r="J37" i="2"/>
  <c r="J58" i="2"/>
  <c r="J26" i="2"/>
  <c r="J55" i="2"/>
  <c r="J31" i="2"/>
  <c r="J23" i="2"/>
  <c r="J14" i="2"/>
  <c r="J54" i="2"/>
  <c r="J47" i="2"/>
  <c r="J40" i="2"/>
  <c r="J33" i="2"/>
  <c r="J50" i="2"/>
  <c r="J43" i="2"/>
  <c r="J36" i="2"/>
  <c r="J19" i="2"/>
  <c r="J29" i="2"/>
  <c r="J22" i="2"/>
  <c r="J32" i="2"/>
  <c r="J48" i="2"/>
  <c r="J59" i="2"/>
  <c r="J41" i="2"/>
  <c r="J30" i="2"/>
  <c r="J38" i="2"/>
  <c r="J27" i="2"/>
  <c r="J35" i="2"/>
  <c r="J51" i="2"/>
  <c r="J24" i="2"/>
  <c r="J13" i="2"/>
  <c r="J45" i="2"/>
  <c r="J56" i="2"/>
  <c r="J34" i="2"/>
  <c r="J28" i="2"/>
  <c r="J12" i="2"/>
  <c r="J44" i="2"/>
  <c r="J49" i="2"/>
  <c r="J11" i="2"/>
  <c r="J21" i="2"/>
  <c r="J15" i="2"/>
  <c r="R56" i="2"/>
  <c r="R24" i="2"/>
  <c r="R52" i="2"/>
  <c r="R19" i="2"/>
  <c r="R44" i="2"/>
  <c r="R45" i="2"/>
  <c r="R38" i="2"/>
  <c r="R31" i="2"/>
  <c r="R17" i="2"/>
  <c r="R59" i="2"/>
  <c r="R34" i="2"/>
  <c r="R13" i="2"/>
  <c r="R55" i="2"/>
  <c r="R48" i="2"/>
  <c r="R41" i="2"/>
  <c r="R27" i="2"/>
  <c r="R20" i="2"/>
  <c r="R54" i="2"/>
  <c r="R36" i="2"/>
  <c r="R42" i="2"/>
  <c r="R15" i="2"/>
  <c r="R49" i="2"/>
  <c r="R28" i="2"/>
  <c r="R40" i="2"/>
  <c r="R33" i="2"/>
  <c r="R43" i="2"/>
  <c r="R16" i="2"/>
  <c r="Q61" i="2"/>
  <c r="Q62" i="2" s="1"/>
  <c r="Q63" i="2" s="1"/>
  <c r="Q64" i="2" s="1"/>
  <c r="Q65" i="2" s="1"/>
  <c r="Q66" i="2" s="1"/>
  <c r="Q67" i="2" s="1"/>
  <c r="Q68" i="2" s="1"/>
  <c r="Q69" i="2" s="1"/>
  <c r="Q70" i="2" s="1"/>
  <c r="Q71" i="2" s="1"/>
  <c r="Q72" i="2" s="1"/>
  <c r="Q73" i="2" s="1"/>
  <c r="Q74" i="2" s="1"/>
  <c r="Q75" i="2" s="1"/>
  <c r="Q76" i="2" s="1"/>
  <c r="Q77" i="2" s="1"/>
  <c r="Q78" i="2" s="1"/>
  <c r="Q79" i="2" s="1"/>
  <c r="Q80" i="2" s="1"/>
  <c r="Q81" i="2" s="1"/>
  <c r="Q82" i="2" s="1"/>
  <c r="Q83" i="2" s="1"/>
  <c r="Q84" i="2" s="1"/>
  <c r="Q85" i="2" s="1"/>
  <c r="Q86" i="2" s="1"/>
  <c r="Q87" i="2" s="1"/>
  <c r="Q88" i="2" s="1"/>
  <c r="Q89" i="2" s="1"/>
  <c r="Q90" i="2" s="1"/>
  <c r="Q91" i="2" s="1"/>
  <c r="Q92" i="2" s="1"/>
  <c r="Q93" i="2" s="1"/>
  <c r="Q94" i="2" s="1"/>
  <c r="Q95" i="2" s="1"/>
  <c r="Q96" i="2" s="1"/>
  <c r="Q97" i="2" s="1"/>
  <c r="Q98" i="2" s="1"/>
  <c r="Q99" i="2" s="1"/>
  <c r="Q100" i="2" s="1"/>
  <c r="Q101" i="2" s="1"/>
  <c r="Q102" i="2" s="1"/>
  <c r="Q103" i="2" s="1"/>
  <c r="Q104" i="2" s="1"/>
  <c r="Q105" i="2" s="1"/>
  <c r="Q106" i="2" s="1"/>
  <c r="Q107" i="2" s="1"/>
  <c r="Q108" i="2" s="1"/>
  <c r="Q109" i="2" s="1"/>
  <c r="Q110" i="2" s="1"/>
  <c r="Q111" i="2" s="1"/>
  <c r="R50" i="2"/>
  <c r="R12" i="2"/>
  <c r="R26" i="2"/>
  <c r="R57" i="2"/>
  <c r="R46" i="2"/>
  <c r="R39" i="2"/>
  <c r="R32" i="2"/>
  <c r="R18" i="2"/>
  <c r="R51" i="2"/>
  <c r="R58" i="2"/>
  <c r="R30" i="2"/>
  <c r="R14" i="2"/>
  <c r="R60" i="2"/>
  <c r="R21" i="2"/>
  <c r="R47" i="2"/>
  <c r="R35" i="2"/>
  <c r="R29" i="2"/>
  <c r="R23" i="2"/>
  <c r="R22" i="2"/>
  <c r="R11" i="2"/>
  <c r="R53" i="2"/>
  <c r="R37" i="2"/>
  <c r="R25" i="2"/>
  <c r="G33" i="2"/>
  <c r="G37" i="2"/>
  <c r="G49" i="2"/>
  <c r="G40" i="2"/>
  <c r="G53" i="2"/>
  <c r="G24" i="2"/>
  <c r="G13" i="2"/>
  <c r="G58" i="2"/>
  <c r="G34" i="2"/>
  <c r="G26" i="2"/>
  <c r="G18" i="2"/>
  <c r="G47" i="2"/>
  <c r="G39" i="2"/>
  <c r="G55" i="2"/>
  <c r="G30" i="2"/>
  <c r="G27" i="2"/>
  <c r="G23" i="2"/>
  <c r="G54" i="2"/>
  <c r="G50" i="2"/>
  <c r="G16" i="2"/>
  <c r="G46" i="2"/>
  <c r="G60" i="2"/>
  <c r="G31" i="2"/>
  <c r="G21" i="2"/>
  <c r="G11" i="2"/>
  <c r="G38" i="2"/>
  <c r="G59" i="2"/>
  <c r="G14" i="2"/>
  <c r="G36" i="2"/>
  <c r="G52" i="2"/>
  <c r="G20" i="2"/>
  <c r="G25" i="2"/>
  <c r="G41" i="2"/>
  <c r="G19" i="2"/>
  <c r="G43" i="2"/>
  <c r="G32" i="2"/>
  <c r="G57" i="2"/>
  <c r="G35" i="2"/>
  <c r="G51" i="2"/>
  <c r="G29" i="2"/>
  <c r="G17" i="2"/>
  <c r="G45" i="2"/>
  <c r="G56" i="2"/>
  <c r="G12" i="2"/>
  <c r="G28" i="2"/>
  <c r="G44" i="2"/>
  <c r="G22" i="2"/>
  <c r="G15" i="2"/>
  <c r="G48" i="2"/>
  <c r="G42" i="2"/>
  <c r="B55" i="8"/>
  <c r="B23" i="8"/>
  <c r="B52" i="8"/>
  <c r="B60" i="8"/>
  <c r="B53" i="8"/>
  <c r="B25" i="8"/>
  <c r="B14" i="8"/>
  <c r="B11" i="8"/>
  <c r="B56" i="8"/>
  <c r="B39" i="8"/>
  <c r="B41" i="8"/>
  <c r="B45" i="8"/>
  <c r="B36" i="8"/>
  <c r="B22" i="8"/>
  <c r="B46" i="8"/>
  <c r="B12" i="8"/>
  <c r="B37" i="8"/>
  <c r="B34" i="8"/>
  <c r="B54" i="8"/>
  <c r="B57" i="8"/>
  <c r="B38" i="8"/>
  <c r="B28" i="8"/>
  <c r="B44" i="8"/>
  <c r="B27" i="8"/>
  <c r="B59" i="8"/>
  <c r="B58" i="8"/>
  <c r="B16" i="8"/>
  <c r="B51" i="8"/>
  <c r="B15" i="8"/>
  <c r="B32" i="8"/>
  <c r="B40" i="8"/>
  <c r="B31" i="8"/>
  <c r="B50" i="8"/>
  <c r="B18" i="8"/>
  <c r="B26" i="8"/>
  <c r="B49" i="8"/>
  <c r="B35" i="8"/>
  <c r="B30" i="8"/>
  <c r="B43" i="8"/>
  <c r="B29" i="8"/>
  <c r="B20" i="8"/>
  <c r="B47" i="8"/>
  <c r="B19" i="8"/>
  <c r="B21" i="8"/>
  <c r="B48" i="8"/>
  <c r="B33" i="8"/>
  <c r="B17" i="8"/>
  <c r="B24" i="8"/>
  <c r="A61" i="8"/>
  <c r="B13" i="8"/>
  <c r="B42" i="8"/>
  <c r="R33" i="8"/>
  <c r="R58" i="8"/>
  <c r="R47" i="8"/>
  <c r="R57" i="8"/>
  <c r="R52" i="8"/>
  <c r="R59" i="8"/>
  <c r="R34" i="8"/>
  <c r="R50" i="8"/>
  <c r="R31" i="8"/>
  <c r="R29" i="8"/>
  <c r="R15" i="8"/>
  <c r="R36" i="8"/>
  <c r="R12" i="8"/>
  <c r="Q61" i="8"/>
  <c r="Q62" i="8" s="1"/>
  <c r="Q63" i="8" s="1"/>
  <c r="Q64" i="8" s="1"/>
  <c r="Q65" i="8" s="1"/>
  <c r="Q66" i="8" s="1"/>
  <c r="Q67" i="8" s="1"/>
  <c r="Q68" i="8" s="1"/>
  <c r="Q69" i="8" s="1"/>
  <c r="Q70" i="8" s="1"/>
  <c r="Q71" i="8" s="1"/>
  <c r="Q72" i="8" s="1"/>
  <c r="Q73" i="8" s="1"/>
  <c r="Q74" i="8" s="1"/>
  <c r="Q75" i="8" s="1"/>
  <c r="Q76" i="8" s="1"/>
  <c r="Q77" i="8" s="1"/>
  <c r="Q78" i="8" s="1"/>
  <c r="Q79" i="8" s="1"/>
  <c r="Q80" i="8" s="1"/>
  <c r="Q81" i="8" s="1"/>
  <c r="Q82" i="8" s="1"/>
  <c r="Q83" i="8" s="1"/>
  <c r="Q84" i="8" s="1"/>
  <c r="Q85" i="8" s="1"/>
  <c r="Q86" i="8" s="1"/>
  <c r="Q87" i="8" s="1"/>
  <c r="Q88" i="8" s="1"/>
  <c r="Q89" i="8" s="1"/>
  <c r="Q90" i="8" s="1"/>
  <c r="Q91" i="8" s="1"/>
  <c r="Q92" i="8" s="1"/>
  <c r="Q93" i="8" s="1"/>
  <c r="Q94" i="8" s="1"/>
  <c r="Q95" i="8" s="1"/>
  <c r="Q96" i="8" s="1"/>
  <c r="Q97" i="8" s="1"/>
  <c r="Q98" i="8" s="1"/>
  <c r="Q99" i="8" s="1"/>
  <c r="Q100" i="8" s="1"/>
  <c r="Q101" i="8" s="1"/>
  <c r="Q102" i="8" s="1"/>
  <c r="Q103" i="8" s="1"/>
  <c r="Q104" i="8" s="1"/>
  <c r="Q105" i="8" s="1"/>
  <c r="Q106" i="8" s="1"/>
  <c r="Q107" i="8" s="1"/>
  <c r="Q108" i="8" s="1"/>
  <c r="Q109" i="8" s="1"/>
  <c r="Q110" i="8" s="1"/>
  <c r="Q111" i="8" s="1"/>
  <c r="R21" i="8"/>
  <c r="R60" i="8"/>
  <c r="R25" i="8"/>
  <c r="R37" i="8"/>
  <c r="R27" i="8"/>
  <c r="R16" i="8"/>
  <c r="R56" i="8"/>
  <c r="R42" i="8"/>
  <c r="R46" i="8"/>
  <c r="R39" i="8"/>
  <c r="R14" i="8"/>
  <c r="R24" i="8"/>
  <c r="R51" i="8"/>
  <c r="R40" i="8"/>
  <c r="R30" i="8"/>
  <c r="R17" i="8"/>
  <c r="R55" i="8"/>
  <c r="R20" i="8"/>
  <c r="R23" i="8"/>
  <c r="R53" i="8"/>
  <c r="R49" i="8"/>
  <c r="R41" i="8"/>
  <c r="R18" i="8"/>
  <c r="R45" i="8"/>
  <c r="R26" i="8"/>
  <c r="R22" i="8"/>
  <c r="R54" i="8"/>
  <c r="R32" i="8"/>
  <c r="R13" i="8"/>
  <c r="R48" i="8"/>
  <c r="R11" i="8"/>
  <c r="R38" i="8"/>
  <c r="R44" i="8"/>
  <c r="R43" i="8"/>
  <c r="R28" i="8"/>
  <c r="R35" i="8"/>
  <c r="R19" i="8"/>
  <c r="T35" i="8"/>
  <c r="T60" i="8"/>
  <c r="T49" i="8"/>
  <c r="T42" i="8"/>
  <c r="T51" i="8"/>
  <c r="T44" i="8"/>
  <c r="T43" i="8"/>
  <c r="T22" i="8"/>
  <c r="T11" i="8"/>
  <c r="T36" i="8"/>
  <c r="T52" i="8"/>
  <c r="T37" i="8"/>
  <c r="T29" i="8"/>
  <c r="T16" i="8"/>
  <c r="T24" i="8"/>
  <c r="T13" i="8"/>
  <c r="T39" i="8"/>
  <c r="T25" i="8"/>
  <c r="T34" i="8"/>
  <c r="T47" i="8"/>
  <c r="T30" i="8"/>
  <c r="T55" i="8"/>
  <c r="T17" i="8"/>
  <c r="T33" i="8"/>
  <c r="T20" i="8"/>
  <c r="T23" i="8"/>
  <c r="T59" i="8"/>
  <c r="T26" i="8"/>
  <c r="T45" i="8"/>
  <c r="T38" i="8"/>
  <c r="T41" i="8"/>
  <c r="T27" i="8"/>
  <c r="T50" i="8"/>
  <c r="T18" i="8"/>
  <c r="T56" i="8"/>
  <c r="T14" i="8"/>
  <c r="T31" i="8"/>
  <c r="T58" i="8"/>
  <c r="T28" i="8"/>
  <c r="T32" i="8"/>
  <c r="T40" i="8"/>
  <c r="T19" i="8"/>
  <c r="T54" i="8"/>
  <c r="T46" i="8"/>
  <c r="T53" i="8"/>
  <c r="T15" i="8"/>
  <c r="T21" i="8"/>
  <c r="T57" i="8"/>
  <c r="T48" i="8"/>
  <c r="T12" i="8"/>
  <c r="H50" i="2"/>
  <c r="H18" i="2"/>
  <c r="H59" i="2"/>
  <c r="H48" i="2"/>
  <c r="H26" i="2"/>
  <c r="H15" i="2"/>
  <c r="H58" i="2"/>
  <c r="H24" i="2"/>
  <c r="H39" i="2"/>
  <c r="H32" i="2"/>
  <c r="H11" i="2"/>
  <c r="H16" i="2"/>
  <c r="H53" i="2"/>
  <c r="H45" i="2"/>
  <c r="H42" i="2"/>
  <c r="H47" i="2"/>
  <c r="H55" i="2"/>
  <c r="H52" i="2"/>
  <c r="H31" i="2"/>
  <c r="H60" i="2"/>
  <c r="H51" i="2"/>
  <c r="H43" i="2"/>
  <c r="H22" i="2"/>
  <c r="H37" i="2"/>
  <c r="H54" i="2"/>
  <c r="H33" i="2"/>
  <c r="H40" i="2"/>
  <c r="H46" i="2"/>
  <c r="H12" i="2"/>
  <c r="H29" i="2"/>
  <c r="H38" i="2"/>
  <c r="H41" i="2"/>
  <c r="H17" i="2"/>
  <c r="H20" i="2"/>
  <c r="H25" i="2"/>
  <c r="H14" i="2"/>
  <c r="H21" i="2"/>
  <c r="H30" i="2"/>
  <c r="H19" i="2"/>
  <c r="H57" i="2"/>
  <c r="H35" i="2"/>
  <c r="H28" i="2"/>
  <c r="H13" i="2"/>
  <c r="H56" i="2"/>
  <c r="H34" i="2"/>
  <c r="H23" i="2"/>
  <c r="H49" i="2"/>
  <c r="H44" i="2"/>
  <c r="H27" i="2"/>
  <c r="H36" i="2"/>
  <c r="M37" i="2"/>
  <c r="M50" i="2"/>
  <c r="M28" i="2"/>
  <c r="M17" i="2"/>
  <c r="M51" i="2"/>
  <c r="M46" i="2"/>
  <c r="M57" i="2"/>
  <c r="M49" i="2"/>
  <c r="M44" i="2"/>
  <c r="M26" i="2"/>
  <c r="L61" i="2"/>
  <c r="L62" i="2" s="1"/>
  <c r="L63" i="2" s="1"/>
  <c r="L64" i="2" s="1"/>
  <c r="L65" i="2" s="1"/>
  <c r="L66" i="2" s="1"/>
  <c r="L67" i="2" s="1"/>
  <c r="L68" i="2" s="1"/>
  <c r="L69" i="2" s="1"/>
  <c r="L70" i="2" s="1"/>
  <c r="L71" i="2" s="1"/>
  <c r="L72" i="2" s="1"/>
  <c r="L73" i="2" s="1"/>
  <c r="L74" i="2" s="1"/>
  <c r="L75" i="2" s="1"/>
  <c r="L76" i="2" s="1"/>
  <c r="L77" i="2" s="1"/>
  <c r="L78" i="2" s="1"/>
  <c r="L79" i="2" s="1"/>
  <c r="L80" i="2" s="1"/>
  <c r="L81" i="2" s="1"/>
  <c r="L82" i="2" s="1"/>
  <c r="L83" i="2" s="1"/>
  <c r="L84" i="2" s="1"/>
  <c r="L85" i="2" s="1"/>
  <c r="L86" i="2" s="1"/>
  <c r="L87" i="2" s="1"/>
  <c r="L88" i="2" s="1"/>
  <c r="L89" i="2" s="1"/>
  <c r="L90" i="2" s="1"/>
  <c r="L91" i="2" s="1"/>
  <c r="L92" i="2" s="1"/>
  <c r="L93" i="2" s="1"/>
  <c r="L94" i="2" s="1"/>
  <c r="L95" i="2" s="1"/>
  <c r="L96" i="2" s="1"/>
  <c r="L97" i="2" s="1"/>
  <c r="L98" i="2" s="1"/>
  <c r="L99" i="2" s="1"/>
  <c r="L100" i="2" s="1"/>
  <c r="L101" i="2" s="1"/>
  <c r="L102" i="2" s="1"/>
  <c r="L103" i="2" s="1"/>
  <c r="L104" i="2" s="1"/>
  <c r="L105" i="2" s="1"/>
  <c r="L106" i="2" s="1"/>
  <c r="L107" i="2" s="1"/>
  <c r="L108" i="2" s="1"/>
  <c r="L109" i="2" s="1"/>
  <c r="L110" i="2" s="1"/>
  <c r="L111" i="2" s="1"/>
  <c r="M47" i="2"/>
  <c r="M31" i="2"/>
  <c r="M52" i="2"/>
  <c r="M39" i="2"/>
  <c r="M23" i="2"/>
  <c r="M15" i="2"/>
  <c r="M59" i="2"/>
  <c r="M40" i="2"/>
  <c r="M33" i="2"/>
  <c r="M43" i="2"/>
  <c r="M36" i="2"/>
  <c r="M19" i="2"/>
  <c r="M16" i="2"/>
  <c r="M22" i="2"/>
  <c r="M60" i="2"/>
  <c r="M32" i="2"/>
  <c r="M25" i="2"/>
  <c r="M41" i="2"/>
  <c r="M14" i="2"/>
  <c r="M24" i="2"/>
  <c r="M58" i="2"/>
  <c r="M30" i="2"/>
  <c r="M27" i="2"/>
  <c r="M54" i="2"/>
  <c r="M48" i="2"/>
  <c r="M11" i="2"/>
  <c r="M53" i="2"/>
  <c r="M35" i="2"/>
  <c r="M29" i="2"/>
  <c r="M13" i="2"/>
  <c r="M45" i="2"/>
  <c r="M18" i="2"/>
  <c r="M56" i="2"/>
  <c r="M34" i="2"/>
  <c r="M12" i="2"/>
  <c r="M55" i="2"/>
  <c r="M38" i="2"/>
  <c r="M42" i="2"/>
  <c r="M21" i="2"/>
  <c r="M20" i="2"/>
  <c r="C31" i="2"/>
  <c r="C57" i="2"/>
  <c r="C46" i="2"/>
  <c r="C24" i="2"/>
  <c r="C13" i="2"/>
  <c r="C55" i="2"/>
  <c r="C27" i="2"/>
  <c r="C58" i="2"/>
  <c r="C51" i="2"/>
  <c r="C23" i="2"/>
  <c r="C44" i="2"/>
  <c r="C60" i="2"/>
  <c r="C29" i="2"/>
  <c r="C56" i="2"/>
  <c r="C40" i="2"/>
  <c r="C32" i="2"/>
  <c r="C11" i="2"/>
  <c r="C42" i="2"/>
  <c r="C34" i="2"/>
  <c r="C26" i="2"/>
  <c r="C18" i="2"/>
  <c r="C39" i="2"/>
  <c r="C20" i="2"/>
  <c r="C37" i="2"/>
  <c r="C30" i="2"/>
  <c r="C54" i="2"/>
  <c r="C36" i="2"/>
  <c r="C19" i="2"/>
  <c r="C53" i="2"/>
  <c r="C22" i="2"/>
  <c r="C49" i="2"/>
  <c r="C35" i="2"/>
  <c r="C28" i="2"/>
  <c r="C45" i="2"/>
  <c r="C21" i="2"/>
  <c r="C48" i="2"/>
  <c r="C47" i="2"/>
  <c r="C52" i="2"/>
  <c r="C38" i="2"/>
  <c r="C16" i="2"/>
  <c r="C25" i="2"/>
  <c r="C14" i="2"/>
  <c r="C41" i="2"/>
  <c r="C50" i="2"/>
  <c r="C17" i="2"/>
  <c r="C12" i="2"/>
  <c r="C33" i="2"/>
  <c r="C15" i="2"/>
  <c r="C43" i="2"/>
  <c r="C59" i="2"/>
  <c r="R49" i="9"/>
  <c r="R57" i="9"/>
  <c r="R21" i="9"/>
  <c r="R48" i="9"/>
  <c r="R39" i="9"/>
  <c r="R30" i="9"/>
  <c r="R52" i="9"/>
  <c r="R54" i="9"/>
  <c r="R36" i="9"/>
  <c r="R27" i="9"/>
  <c r="R18" i="9"/>
  <c r="R45" i="9"/>
  <c r="R59" i="9"/>
  <c r="R56" i="9"/>
  <c r="R15" i="9"/>
  <c r="R22" i="9"/>
  <c r="R12" i="9"/>
  <c r="R43" i="9"/>
  <c r="R20" i="9"/>
  <c r="R23" i="9"/>
  <c r="R26" i="9"/>
  <c r="R51" i="9"/>
  <c r="R35" i="9"/>
  <c r="R16" i="9"/>
  <c r="R19" i="9"/>
  <c r="R25" i="9"/>
  <c r="R34" i="9"/>
  <c r="R46" i="9"/>
  <c r="Q61" i="9"/>
  <c r="Q62" i="9" s="1"/>
  <c r="Q63" i="9" s="1"/>
  <c r="Q64" i="9" s="1"/>
  <c r="Q65" i="9" s="1"/>
  <c r="Q66" i="9" s="1"/>
  <c r="Q67" i="9" s="1"/>
  <c r="Q68" i="9" s="1"/>
  <c r="Q69" i="9" s="1"/>
  <c r="Q70" i="9" s="1"/>
  <c r="Q71" i="9" s="1"/>
  <c r="Q72" i="9" s="1"/>
  <c r="Q73" i="9" s="1"/>
  <c r="Q74" i="9" s="1"/>
  <c r="Q75" i="9" s="1"/>
  <c r="Q76" i="9" s="1"/>
  <c r="Q77" i="9" s="1"/>
  <c r="Q78" i="9" s="1"/>
  <c r="Q79" i="9" s="1"/>
  <c r="Q80" i="9" s="1"/>
  <c r="Q81" i="9" s="1"/>
  <c r="Q82" i="9" s="1"/>
  <c r="Q83" i="9" s="1"/>
  <c r="Q84" i="9" s="1"/>
  <c r="Q85" i="9" s="1"/>
  <c r="Q86" i="9" s="1"/>
  <c r="Q87" i="9" s="1"/>
  <c r="Q88" i="9" s="1"/>
  <c r="Q89" i="9" s="1"/>
  <c r="Q90" i="9" s="1"/>
  <c r="Q91" i="9" s="1"/>
  <c r="Q92" i="9" s="1"/>
  <c r="Q93" i="9" s="1"/>
  <c r="Q94" i="9" s="1"/>
  <c r="Q95" i="9" s="1"/>
  <c r="Q96" i="9" s="1"/>
  <c r="Q97" i="9" s="1"/>
  <c r="Q98" i="9" s="1"/>
  <c r="Q99" i="9" s="1"/>
  <c r="Q100" i="9" s="1"/>
  <c r="Q101" i="9" s="1"/>
  <c r="Q102" i="9" s="1"/>
  <c r="Q103" i="9" s="1"/>
  <c r="Q104" i="9" s="1"/>
  <c r="Q105" i="9" s="1"/>
  <c r="Q106" i="9" s="1"/>
  <c r="Q107" i="9" s="1"/>
  <c r="Q108" i="9" s="1"/>
  <c r="Q109" i="9" s="1"/>
  <c r="Q110" i="9" s="1"/>
  <c r="Q111" i="9" s="1"/>
  <c r="R50" i="9"/>
  <c r="R60" i="9"/>
  <c r="R28" i="9"/>
  <c r="R33" i="9"/>
  <c r="R14" i="9"/>
  <c r="R29" i="9"/>
  <c r="R11" i="9"/>
  <c r="R53" i="9"/>
  <c r="R40" i="9"/>
  <c r="R32" i="9"/>
  <c r="R24" i="9"/>
  <c r="R31" i="9"/>
  <c r="R47" i="9"/>
  <c r="R55" i="9"/>
  <c r="R38" i="9"/>
  <c r="R13" i="9"/>
  <c r="R37" i="9"/>
  <c r="R44" i="9"/>
  <c r="R58" i="9"/>
  <c r="R41" i="9"/>
  <c r="R17" i="9"/>
  <c r="R42" i="9"/>
  <c r="P5" i="11" l="1"/>
  <c r="O5" i="11"/>
  <c r="Q5" i="11"/>
  <c r="L108" i="8"/>
  <c r="L109" i="8" s="1"/>
  <c r="L110" i="8" s="1"/>
  <c r="L111" i="8" s="1"/>
  <c r="I61" i="8"/>
  <c r="U61" i="8"/>
  <c r="T61" i="8"/>
  <c r="M61" i="8"/>
  <c r="G61" i="8"/>
  <c r="O61" i="8"/>
  <c r="C61" i="8"/>
  <c r="R61" i="8"/>
  <c r="A62" i="8"/>
  <c r="S61" i="8"/>
  <c r="H61" i="8"/>
  <c r="F61" i="8"/>
  <c r="N61" i="8"/>
  <c r="J61" i="8"/>
  <c r="B61" i="8"/>
  <c r="A62" i="9"/>
  <c r="M61" i="9"/>
  <c r="J61" i="9"/>
  <c r="I61" i="9"/>
  <c r="S61" i="9"/>
  <c r="G61" i="9"/>
  <c r="N61" i="9"/>
  <c r="H61" i="9"/>
  <c r="C61" i="9"/>
  <c r="R61" i="9"/>
  <c r="U61" i="9"/>
  <c r="T61" i="9"/>
  <c r="B61" i="9"/>
  <c r="O61" i="9"/>
  <c r="F61" i="9"/>
  <c r="A62" i="2"/>
  <c r="J61" i="2"/>
  <c r="U61" i="2"/>
  <c r="T61" i="2"/>
  <c r="M61" i="2"/>
  <c r="B61" i="2"/>
  <c r="S61" i="2"/>
  <c r="R61" i="2"/>
  <c r="O61" i="2"/>
  <c r="N61" i="2"/>
  <c r="F61" i="2"/>
  <c r="C61" i="2"/>
  <c r="I61" i="2"/>
  <c r="H61" i="2"/>
  <c r="G61" i="2"/>
  <c r="G62" i="9" l="1"/>
  <c r="B62" i="9"/>
  <c r="M62" i="9"/>
  <c r="J62" i="9"/>
  <c r="A63" i="9"/>
  <c r="U62" i="9"/>
  <c r="T62" i="9"/>
  <c r="S62" i="9"/>
  <c r="N62" i="9"/>
  <c r="C62" i="9"/>
  <c r="R62" i="9"/>
  <c r="I62" i="9"/>
  <c r="H62" i="9"/>
  <c r="F62" i="9"/>
  <c r="O62" i="9"/>
  <c r="R62" i="8"/>
  <c r="I62" i="8"/>
  <c r="H62" i="8"/>
  <c r="U62" i="8"/>
  <c r="C62" i="8"/>
  <c r="J62" i="8"/>
  <c r="A63" i="8"/>
  <c r="O62" i="8"/>
  <c r="N62" i="8"/>
  <c r="B62" i="8"/>
  <c r="T62" i="8"/>
  <c r="M62" i="8"/>
  <c r="G62" i="8"/>
  <c r="F62" i="8"/>
  <c r="S62" i="8"/>
  <c r="R62" i="2"/>
  <c r="N62" i="2"/>
  <c r="M62" i="2"/>
  <c r="O62" i="2"/>
  <c r="U62" i="2"/>
  <c r="C62" i="2"/>
  <c r="A63" i="2"/>
  <c r="S62" i="2"/>
  <c r="T62" i="2"/>
  <c r="J62" i="2"/>
  <c r="I62" i="2"/>
  <c r="H62" i="2"/>
  <c r="G62" i="2"/>
  <c r="F62" i="2"/>
  <c r="B62" i="2"/>
  <c r="T63" i="8" l="1"/>
  <c r="S63" i="8"/>
  <c r="J63" i="8"/>
  <c r="G63" i="8"/>
  <c r="O63" i="8"/>
  <c r="B63" i="8"/>
  <c r="R63" i="8"/>
  <c r="A64" i="8"/>
  <c r="I63" i="8"/>
  <c r="U63" i="8"/>
  <c r="N63" i="8"/>
  <c r="M63" i="8"/>
  <c r="H63" i="8"/>
  <c r="F63" i="8"/>
  <c r="C63" i="8"/>
  <c r="S63" i="2"/>
  <c r="G63" i="2"/>
  <c r="A64" i="2"/>
  <c r="U63" i="2"/>
  <c r="T63" i="2"/>
  <c r="R63" i="2"/>
  <c r="I63" i="2"/>
  <c r="H63" i="2"/>
  <c r="F63" i="2"/>
  <c r="B63" i="2"/>
  <c r="O63" i="2"/>
  <c r="N63" i="2"/>
  <c r="M63" i="2"/>
  <c r="J63" i="2"/>
  <c r="C63" i="2"/>
  <c r="U63" i="9"/>
  <c r="T63" i="9"/>
  <c r="J63" i="9"/>
  <c r="I63" i="9"/>
  <c r="H63" i="9"/>
  <c r="G63" i="9"/>
  <c r="C63" i="9"/>
  <c r="A64" i="9"/>
  <c r="O63" i="9"/>
  <c r="N63" i="9"/>
  <c r="B63" i="9"/>
  <c r="S63" i="9"/>
  <c r="R63" i="9"/>
  <c r="M63" i="9"/>
  <c r="F63" i="9"/>
  <c r="B64" i="9" l="1"/>
  <c r="H64" i="9"/>
  <c r="U64" i="9"/>
  <c r="G64" i="9"/>
  <c r="A65" i="9"/>
  <c r="T64" i="9"/>
  <c r="S64" i="9"/>
  <c r="R64" i="9"/>
  <c r="J64" i="9"/>
  <c r="I64" i="9"/>
  <c r="C64" i="9"/>
  <c r="N64" i="9"/>
  <c r="M64" i="9"/>
  <c r="O64" i="9"/>
  <c r="F64" i="9"/>
  <c r="M64" i="2"/>
  <c r="F64" i="2"/>
  <c r="O64" i="2"/>
  <c r="N64" i="2"/>
  <c r="A65" i="2"/>
  <c r="U64" i="2"/>
  <c r="T64" i="2"/>
  <c r="I64" i="2"/>
  <c r="H64" i="2"/>
  <c r="C64" i="2"/>
  <c r="B64" i="2"/>
  <c r="J64" i="2"/>
  <c r="G64" i="2"/>
  <c r="R64" i="2"/>
  <c r="S64" i="2"/>
  <c r="U64" i="8"/>
  <c r="N64" i="8"/>
  <c r="M64" i="8"/>
  <c r="H64" i="8"/>
  <c r="G64" i="8"/>
  <c r="C64" i="8"/>
  <c r="R64" i="8"/>
  <c r="J64" i="8"/>
  <c r="O64" i="8"/>
  <c r="F64" i="8"/>
  <c r="B64" i="8"/>
  <c r="T64" i="8"/>
  <c r="S64" i="8"/>
  <c r="I64" i="8"/>
  <c r="A65" i="8"/>
  <c r="O65" i="2" l="1"/>
  <c r="C65" i="2"/>
  <c r="A66" i="2"/>
  <c r="T65" i="2"/>
  <c r="R65" i="2"/>
  <c r="N65" i="2"/>
  <c r="M65" i="2"/>
  <c r="H65" i="2"/>
  <c r="I65" i="2"/>
  <c r="F65" i="2"/>
  <c r="B65" i="2"/>
  <c r="G65" i="2"/>
  <c r="J65" i="2"/>
  <c r="U65" i="2"/>
  <c r="S65" i="2"/>
  <c r="S65" i="8"/>
  <c r="R65" i="8"/>
  <c r="J65" i="8"/>
  <c r="I65" i="8"/>
  <c r="F65" i="8"/>
  <c r="M65" i="8"/>
  <c r="A66" i="8"/>
  <c r="U65" i="8"/>
  <c r="C65" i="8"/>
  <c r="B65" i="8"/>
  <c r="T65" i="8"/>
  <c r="N65" i="8"/>
  <c r="H65" i="8"/>
  <c r="G65" i="8"/>
  <c r="O65" i="8"/>
  <c r="S65" i="9"/>
  <c r="T65" i="9"/>
  <c r="R65" i="9"/>
  <c r="H65" i="9"/>
  <c r="G65" i="9"/>
  <c r="F65" i="9"/>
  <c r="N65" i="9"/>
  <c r="A66" i="9"/>
  <c r="U65" i="9"/>
  <c r="O65" i="9"/>
  <c r="J65" i="9"/>
  <c r="M65" i="9"/>
  <c r="I65" i="9"/>
  <c r="C65" i="9"/>
  <c r="B65" i="9"/>
  <c r="J66" i="8" l="1"/>
  <c r="I66" i="8"/>
  <c r="G66" i="8"/>
  <c r="F66" i="8"/>
  <c r="B66" i="8"/>
  <c r="N66" i="8"/>
  <c r="C66" i="8"/>
  <c r="A67" i="8"/>
  <c r="M66" i="8"/>
  <c r="H66" i="8"/>
  <c r="S66" i="8"/>
  <c r="R66" i="8"/>
  <c r="U66" i="8"/>
  <c r="O66" i="8"/>
  <c r="T66" i="8"/>
  <c r="N66" i="9"/>
  <c r="A67" i="9"/>
  <c r="U66" i="9"/>
  <c r="R66" i="9"/>
  <c r="F66" i="9"/>
  <c r="I66" i="9"/>
  <c r="T66" i="9"/>
  <c r="B66" i="9"/>
  <c r="J66" i="9"/>
  <c r="G66" i="9"/>
  <c r="C66" i="9"/>
  <c r="S66" i="9"/>
  <c r="H66" i="9"/>
  <c r="M66" i="9"/>
  <c r="O66" i="9"/>
  <c r="H66" i="2"/>
  <c r="G66" i="2"/>
  <c r="B66" i="2"/>
  <c r="A67" i="2"/>
  <c r="C66" i="2"/>
  <c r="S66" i="2"/>
  <c r="R66" i="2"/>
  <c r="J66" i="2"/>
  <c r="O66" i="2"/>
  <c r="N66" i="2"/>
  <c r="I66" i="2"/>
  <c r="U66" i="2"/>
  <c r="M66" i="2"/>
  <c r="T66" i="2"/>
  <c r="F66" i="2"/>
  <c r="A68" i="8" l="1"/>
  <c r="R67" i="8"/>
  <c r="I67" i="8"/>
  <c r="H67" i="8"/>
  <c r="G67" i="8"/>
  <c r="C67" i="8"/>
  <c r="B67" i="8"/>
  <c r="U67" i="8"/>
  <c r="T67" i="8"/>
  <c r="M67" i="8"/>
  <c r="S67" i="8"/>
  <c r="F67" i="8"/>
  <c r="O67" i="8"/>
  <c r="N67" i="8"/>
  <c r="J67" i="8"/>
  <c r="U67" i="2"/>
  <c r="M67" i="2"/>
  <c r="I67" i="2"/>
  <c r="R67" i="2"/>
  <c r="O67" i="2"/>
  <c r="J67" i="2"/>
  <c r="H67" i="2"/>
  <c r="A68" i="2"/>
  <c r="T67" i="2"/>
  <c r="S67" i="2"/>
  <c r="N67" i="2"/>
  <c r="G67" i="2"/>
  <c r="F67" i="2"/>
  <c r="C67" i="2"/>
  <c r="B67" i="2"/>
  <c r="N67" i="9"/>
  <c r="A68" i="9"/>
  <c r="R67" i="9"/>
  <c r="F67" i="9"/>
  <c r="C67" i="9"/>
  <c r="B67" i="9"/>
  <c r="I67" i="9"/>
  <c r="O67" i="9"/>
  <c r="M67" i="9"/>
  <c r="U67" i="9"/>
  <c r="T67" i="9"/>
  <c r="H67" i="9"/>
  <c r="G67" i="9"/>
  <c r="J67" i="9"/>
  <c r="S67" i="9"/>
  <c r="S68" i="8" l="1"/>
  <c r="H68" i="8"/>
  <c r="G68" i="8"/>
  <c r="I68" i="8"/>
  <c r="F68" i="8"/>
  <c r="B68" i="8"/>
  <c r="C68" i="8"/>
  <c r="A69" i="8"/>
  <c r="O68" i="8"/>
  <c r="M68" i="8"/>
  <c r="J68" i="8"/>
  <c r="R68" i="8"/>
  <c r="N68" i="8"/>
  <c r="U68" i="8"/>
  <c r="T68" i="8"/>
  <c r="A69" i="9"/>
  <c r="U68" i="9"/>
  <c r="C68" i="9"/>
  <c r="T68" i="9"/>
  <c r="N68" i="9"/>
  <c r="M68" i="9"/>
  <c r="J68" i="9"/>
  <c r="G68" i="9"/>
  <c r="R68" i="9"/>
  <c r="S68" i="9"/>
  <c r="F68" i="9"/>
  <c r="I68" i="9"/>
  <c r="H68" i="9"/>
  <c r="B68" i="9"/>
  <c r="O68" i="9"/>
  <c r="C68" i="2"/>
  <c r="T68" i="2"/>
  <c r="R68" i="2"/>
  <c r="H68" i="2"/>
  <c r="G68" i="2"/>
  <c r="A69" i="2"/>
  <c r="U68" i="2"/>
  <c r="M68" i="2"/>
  <c r="J68" i="2"/>
  <c r="I68" i="2"/>
  <c r="F68" i="2"/>
  <c r="B68" i="2"/>
  <c r="S68" i="2"/>
  <c r="O68" i="2"/>
  <c r="N68" i="2"/>
  <c r="I69" i="9" l="1"/>
  <c r="S69" i="9"/>
  <c r="O69" i="9"/>
  <c r="N69" i="9"/>
  <c r="C69" i="9"/>
  <c r="B69" i="9"/>
  <c r="R69" i="9"/>
  <c r="A70" i="9"/>
  <c r="J69" i="9"/>
  <c r="G69" i="9"/>
  <c r="U69" i="9"/>
  <c r="T69" i="9"/>
  <c r="M69" i="9"/>
  <c r="F69" i="9"/>
  <c r="H69" i="9"/>
  <c r="S69" i="8"/>
  <c r="T69" i="8"/>
  <c r="R69" i="8"/>
  <c r="J69" i="8"/>
  <c r="I69" i="8"/>
  <c r="F69" i="8"/>
  <c r="H69" i="8"/>
  <c r="G69" i="8"/>
  <c r="N69" i="8"/>
  <c r="M69" i="8"/>
  <c r="B69" i="8"/>
  <c r="U69" i="8"/>
  <c r="C69" i="8"/>
  <c r="A70" i="8"/>
  <c r="O69" i="8"/>
  <c r="T69" i="2"/>
  <c r="A70" i="2"/>
  <c r="S69" i="2"/>
  <c r="J69" i="2"/>
  <c r="R69" i="2"/>
  <c r="C69" i="2"/>
  <c r="B69" i="2"/>
  <c r="N69" i="2"/>
  <c r="F69" i="2"/>
  <c r="U69" i="2"/>
  <c r="O69" i="2"/>
  <c r="M69" i="2"/>
  <c r="I69" i="2"/>
  <c r="H69" i="2"/>
  <c r="G69" i="2"/>
  <c r="A71" i="9" l="1"/>
  <c r="U70" i="9"/>
  <c r="T70" i="9"/>
  <c r="S70" i="9"/>
  <c r="I70" i="9"/>
  <c r="F70" i="9"/>
  <c r="N70" i="9"/>
  <c r="M70" i="9"/>
  <c r="B70" i="9"/>
  <c r="C70" i="9"/>
  <c r="J70" i="9"/>
  <c r="R70" i="9"/>
  <c r="O70" i="9"/>
  <c r="H70" i="9"/>
  <c r="G70" i="9"/>
  <c r="R70" i="2"/>
  <c r="T70" i="2"/>
  <c r="J70" i="2"/>
  <c r="I70" i="2"/>
  <c r="U70" i="2"/>
  <c r="S70" i="2"/>
  <c r="O70" i="2"/>
  <c r="H70" i="2"/>
  <c r="A71" i="2"/>
  <c r="C70" i="2"/>
  <c r="B70" i="2"/>
  <c r="G70" i="2"/>
  <c r="F70" i="2"/>
  <c r="N70" i="2"/>
  <c r="M70" i="2"/>
  <c r="G70" i="8"/>
  <c r="O70" i="8"/>
  <c r="H70" i="8"/>
  <c r="F70" i="8"/>
  <c r="J70" i="8"/>
  <c r="C70" i="8"/>
  <c r="A71" i="8"/>
  <c r="B70" i="8"/>
  <c r="T70" i="8"/>
  <c r="S70" i="8"/>
  <c r="N70" i="8"/>
  <c r="M70" i="8"/>
  <c r="R70" i="8"/>
  <c r="I70" i="8"/>
  <c r="U70" i="8"/>
  <c r="O71" i="8" l="1"/>
  <c r="U71" i="8"/>
  <c r="T71" i="8"/>
  <c r="J71" i="8"/>
  <c r="G71" i="8"/>
  <c r="A72" i="8"/>
  <c r="N71" i="8"/>
  <c r="M71" i="8"/>
  <c r="S71" i="8"/>
  <c r="R71" i="8"/>
  <c r="I71" i="8"/>
  <c r="H71" i="8"/>
  <c r="F71" i="8"/>
  <c r="C71" i="8"/>
  <c r="B71" i="8"/>
  <c r="O71" i="9"/>
  <c r="M71" i="9"/>
  <c r="J71" i="9"/>
  <c r="R71" i="9"/>
  <c r="N71" i="9"/>
  <c r="I71" i="9"/>
  <c r="H71" i="9"/>
  <c r="G71" i="9"/>
  <c r="B71" i="9"/>
  <c r="U71" i="9"/>
  <c r="A72" i="9"/>
  <c r="T71" i="9"/>
  <c r="S71" i="9"/>
  <c r="F71" i="9"/>
  <c r="C71" i="9"/>
  <c r="O71" i="2"/>
  <c r="S71" i="2"/>
  <c r="R71" i="2"/>
  <c r="H71" i="2"/>
  <c r="C71" i="2"/>
  <c r="B71" i="2"/>
  <c r="M71" i="2"/>
  <c r="A72" i="2"/>
  <c r="N71" i="2"/>
  <c r="J71" i="2"/>
  <c r="F71" i="2"/>
  <c r="U71" i="2"/>
  <c r="G71" i="2"/>
  <c r="I71" i="2"/>
  <c r="T71" i="2"/>
  <c r="O72" i="2" l="1"/>
  <c r="U72" i="2"/>
  <c r="M72" i="2"/>
  <c r="G72" i="2"/>
  <c r="T72" i="2"/>
  <c r="J72" i="2"/>
  <c r="H72" i="2"/>
  <c r="F72" i="2"/>
  <c r="C72" i="2"/>
  <c r="B72" i="2"/>
  <c r="R72" i="2"/>
  <c r="N72" i="2"/>
  <c r="I72" i="2"/>
  <c r="A73" i="2"/>
  <c r="S72" i="2"/>
  <c r="B72" i="8"/>
  <c r="G72" i="8"/>
  <c r="F72" i="8"/>
  <c r="N72" i="8"/>
  <c r="M72" i="8"/>
  <c r="H72" i="8"/>
  <c r="U72" i="8"/>
  <c r="T72" i="8"/>
  <c r="S72" i="8"/>
  <c r="O72" i="8"/>
  <c r="I72" i="8"/>
  <c r="C72" i="8"/>
  <c r="R72" i="8"/>
  <c r="J72" i="8"/>
  <c r="A73" i="8"/>
  <c r="U72" i="9"/>
  <c r="T72" i="9"/>
  <c r="S72" i="9"/>
  <c r="R72" i="9"/>
  <c r="B72" i="9"/>
  <c r="O72" i="9"/>
  <c r="N72" i="9"/>
  <c r="M72" i="9"/>
  <c r="A73" i="9"/>
  <c r="I72" i="9"/>
  <c r="J72" i="9"/>
  <c r="H72" i="9"/>
  <c r="F72" i="9"/>
  <c r="C72" i="9"/>
  <c r="G72" i="9"/>
  <c r="S73" i="8" l="1"/>
  <c r="A74" i="8"/>
  <c r="N73" i="8"/>
  <c r="M73" i="8"/>
  <c r="H73" i="8"/>
  <c r="C73" i="8"/>
  <c r="J73" i="8"/>
  <c r="F73" i="8"/>
  <c r="O73" i="8"/>
  <c r="I73" i="8"/>
  <c r="G73" i="8"/>
  <c r="U73" i="8"/>
  <c r="T73" i="8"/>
  <c r="R73" i="8"/>
  <c r="B73" i="8"/>
  <c r="J73" i="9"/>
  <c r="I73" i="9"/>
  <c r="T73" i="9"/>
  <c r="S73" i="9"/>
  <c r="N73" i="9"/>
  <c r="M73" i="9"/>
  <c r="B73" i="9"/>
  <c r="C73" i="9"/>
  <c r="U73" i="9"/>
  <c r="A74" i="9"/>
  <c r="O73" i="9"/>
  <c r="H73" i="9"/>
  <c r="G73" i="9"/>
  <c r="F73" i="9"/>
  <c r="R73" i="9"/>
  <c r="J73" i="2"/>
  <c r="O73" i="2"/>
  <c r="F73" i="2"/>
  <c r="G73" i="2"/>
  <c r="R73" i="2"/>
  <c r="M73" i="2"/>
  <c r="I73" i="2"/>
  <c r="H73" i="2"/>
  <c r="T73" i="2"/>
  <c r="S73" i="2"/>
  <c r="C73" i="2"/>
  <c r="A74" i="2"/>
  <c r="U73" i="2"/>
  <c r="N73" i="2"/>
  <c r="B73" i="2"/>
  <c r="H74" i="8" l="1"/>
  <c r="F74" i="8"/>
  <c r="O74" i="8"/>
  <c r="N74" i="8"/>
  <c r="J74" i="8"/>
  <c r="B74" i="8"/>
  <c r="I74" i="8"/>
  <c r="M74" i="8"/>
  <c r="S74" i="8"/>
  <c r="T74" i="8"/>
  <c r="R74" i="8"/>
  <c r="G74" i="8"/>
  <c r="C74" i="8"/>
  <c r="A75" i="8"/>
  <c r="U74" i="8"/>
  <c r="S74" i="9"/>
  <c r="R74" i="9"/>
  <c r="O74" i="9"/>
  <c r="N74" i="9"/>
  <c r="G74" i="9"/>
  <c r="T74" i="9"/>
  <c r="H74" i="9"/>
  <c r="F74" i="9"/>
  <c r="C74" i="9"/>
  <c r="B74" i="9"/>
  <c r="I74" i="9"/>
  <c r="J74" i="9"/>
  <c r="A75" i="9"/>
  <c r="U74" i="9"/>
  <c r="M74" i="9"/>
  <c r="M74" i="2"/>
  <c r="A75" i="2"/>
  <c r="O74" i="2"/>
  <c r="R74" i="2"/>
  <c r="C74" i="2"/>
  <c r="B74" i="2"/>
  <c r="N74" i="2"/>
  <c r="U74" i="2"/>
  <c r="T74" i="2"/>
  <c r="J74" i="2"/>
  <c r="I74" i="2"/>
  <c r="S74" i="2"/>
  <c r="H74" i="2"/>
  <c r="G74" i="2"/>
  <c r="F74" i="2"/>
  <c r="F75" i="2" l="1"/>
  <c r="N75" i="2"/>
  <c r="C75" i="2"/>
  <c r="J75" i="2"/>
  <c r="I75" i="2"/>
  <c r="A76" i="2"/>
  <c r="U75" i="2"/>
  <c r="T75" i="2"/>
  <c r="O75" i="2"/>
  <c r="S75" i="2"/>
  <c r="R75" i="2"/>
  <c r="M75" i="2"/>
  <c r="H75" i="2"/>
  <c r="G75" i="2"/>
  <c r="B75" i="2"/>
  <c r="H75" i="9"/>
  <c r="I75" i="9"/>
  <c r="G75" i="9"/>
  <c r="F75" i="9"/>
  <c r="M75" i="9"/>
  <c r="S75" i="9"/>
  <c r="R75" i="9"/>
  <c r="N75" i="9"/>
  <c r="J75" i="9"/>
  <c r="O75" i="9"/>
  <c r="U75" i="9"/>
  <c r="A76" i="9"/>
  <c r="T75" i="9"/>
  <c r="C75" i="9"/>
  <c r="B75" i="9"/>
  <c r="N75" i="8"/>
  <c r="H75" i="8"/>
  <c r="O75" i="8"/>
  <c r="J75" i="8"/>
  <c r="M75" i="8"/>
  <c r="A76" i="8"/>
  <c r="R75" i="8"/>
  <c r="T75" i="8"/>
  <c r="S75" i="8"/>
  <c r="G75" i="8"/>
  <c r="U75" i="8"/>
  <c r="I75" i="8"/>
  <c r="F75" i="8"/>
  <c r="C75" i="8"/>
  <c r="B75" i="8"/>
  <c r="F76" i="8" l="1"/>
  <c r="C76" i="8"/>
  <c r="O76" i="8"/>
  <c r="G76" i="8"/>
  <c r="B76" i="8"/>
  <c r="N76" i="8"/>
  <c r="S76" i="8"/>
  <c r="I76" i="8"/>
  <c r="H76" i="8"/>
  <c r="A77" i="8"/>
  <c r="U76" i="8"/>
  <c r="T76" i="8"/>
  <c r="R76" i="8"/>
  <c r="M76" i="8"/>
  <c r="J76" i="8"/>
  <c r="O76" i="9"/>
  <c r="N76" i="9"/>
  <c r="M76" i="9"/>
  <c r="R76" i="9"/>
  <c r="U76" i="9"/>
  <c r="S76" i="9"/>
  <c r="G76" i="9"/>
  <c r="F76" i="9"/>
  <c r="B76" i="9"/>
  <c r="H76" i="9"/>
  <c r="I76" i="9"/>
  <c r="C76" i="9"/>
  <c r="A77" i="9"/>
  <c r="T76" i="9"/>
  <c r="J76" i="9"/>
  <c r="A77" i="2"/>
  <c r="J76" i="2"/>
  <c r="S76" i="2"/>
  <c r="R76" i="2"/>
  <c r="M76" i="2"/>
  <c r="B76" i="2"/>
  <c r="F76" i="2"/>
  <c r="T76" i="2"/>
  <c r="N76" i="2"/>
  <c r="I76" i="2"/>
  <c r="H76" i="2"/>
  <c r="G76" i="2"/>
  <c r="C76" i="2"/>
  <c r="U76" i="2"/>
  <c r="O76" i="2"/>
  <c r="H77" i="2" l="1"/>
  <c r="B77" i="2"/>
  <c r="O77" i="2"/>
  <c r="N77" i="2"/>
  <c r="G77" i="2"/>
  <c r="I77" i="2"/>
  <c r="A78" i="2"/>
  <c r="U77" i="2"/>
  <c r="F77" i="2"/>
  <c r="C77" i="2"/>
  <c r="T77" i="2"/>
  <c r="S77" i="2"/>
  <c r="M77" i="2"/>
  <c r="J77" i="2"/>
  <c r="R77" i="2"/>
  <c r="G77" i="9"/>
  <c r="F77" i="9"/>
  <c r="O77" i="9"/>
  <c r="H77" i="9"/>
  <c r="A78" i="9"/>
  <c r="U77" i="9"/>
  <c r="J77" i="9"/>
  <c r="I77" i="9"/>
  <c r="C77" i="9"/>
  <c r="B77" i="9"/>
  <c r="T77" i="9"/>
  <c r="S77" i="9"/>
  <c r="M77" i="9"/>
  <c r="R77" i="9"/>
  <c r="N77" i="9"/>
  <c r="I77" i="8"/>
  <c r="F77" i="8"/>
  <c r="S77" i="8"/>
  <c r="R77" i="8"/>
  <c r="N77" i="8"/>
  <c r="H77" i="8"/>
  <c r="U77" i="8"/>
  <c r="T77" i="8"/>
  <c r="O77" i="8"/>
  <c r="C77" i="8"/>
  <c r="A78" i="8"/>
  <c r="M77" i="8"/>
  <c r="J77" i="8"/>
  <c r="G77" i="8"/>
  <c r="B77" i="8"/>
  <c r="G78" i="9" l="1"/>
  <c r="A79" i="9"/>
  <c r="N78" i="9"/>
  <c r="M78" i="9"/>
  <c r="J78" i="9"/>
  <c r="R78" i="9"/>
  <c r="O78" i="9"/>
  <c r="F78" i="9"/>
  <c r="H78" i="9"/>
  <c r="S78" i="9"/>
  <c r="B78" i="9"/>
  <c r="T78" i="9"/>
  <c r="I78" i="9"/>
  <c r="C78" i="9"/>
  <c r="U78" i="9"/>
  <c r="A79" i="8"/>
  <c r="B78" i="8"/>
  <c r="F78" i="8"/>
  <c r="S78" i="8"/>
  <c r="R78" i="8"/>
  <c r="N78" i="8"/>
  <c r="I78" i="8"/>
  <c r="H78" i="8"/>
  <c r="M78" i="8"/>
  <c r="T78" i="8"/>
  <c r="O78" i="8"/>
  <c r="J78" i="8"/>
  <c r="G78" i="8"/>
  <c r="C78" i="8"/>
  <c r="U78" i="8"/>
  <c r="R78" i="2"/>
  <c r="U78" i="2"/>
  <c r="H78" i="2"/>
  <c r="A79" i="2"/>
  <c r="N78" i="2"/>
  <c r="J78" i="2"/>
  <c r="I78" i="2"/>
  <c r="G78" i="2"/>
  <c r="B78" i="2"/>
  <c r="T78" i="2"/>
  <c r="M78" i="2"/>
  <c r="F78" i="2"/>
  <c r="O78" i="2"/>
  <c r="C78" i="2"/>
  <c r="S78" i="2"/>
  <c r="C79" i="8" l="1"/>
  <c r="U79" i="8"/>
  <c r="A80" i="8"/>
  <c r="T79" i="8"/>
  <c r="J79" i="8"/>
  <c r="G79" i="8"/>
  <c r="R79" i="8"/>
  <c r="O79" i="8"/>
  <c r="N79" i="8"/>
  <c r="B79" i="8"/>
  <c r="S79" i="8"/>
  <c r="M79" i="8"/>
  <c r="H79" i="8"/>
  <c r="I79" i="8"/>
  <c r="F79" i="8"/>
  <c r="I79" i="2"/>
  <c r="G79" i="2"/>
  <c r="B79" i="2"/>
  <c r="R79" i="2"/>
  <c r="S79" i="2"/>
  <c r="F79" i="2"/>
  <c r="C79" i="2"/>
  <c r="U79" i="2"/>
  <c r="O79" i="2"/>
  <c r="M79" i="2"/>
  <c r="J79" i="2"/>
  <c r="H79" i="2"/>
  <c r="A80" i="2"/>
  <c r="T79" i="2"/>
  <c r="N79" i="2"/>
  <c r="C79" i="9"/>
  <c r="B79" i="9"/>
  <c r="U79" i="9"/>
  <c r="N79" i="9"/>
  <c r="M79" i="9"/>
  <c r="A80" i="9"/>
  <c r="T79" i="9"/>
  <c r="I79" i="9"/>
  <c r="H79" i="9"/>
  <c r="O79" i="9"/>
  <c r="F79" i="9"/>
  <c r="S79" i="9"/>
  <c r="R79" i="9"/>
  <c r="J79" i="9"/>
  <c r="G79" i="9"/>
  <c r="B80" i="9" l="1"/>
  <c r="S80" i="9"/>
  <c r="A81" i="9"/>
  <c r="J80" i="9"/>
  <c r="I80" i="9"/>
  <c r="H80" i="9"/>
  <c r="O80" i="9"/>
  <c r="C80" i="9"/>
  <c r="T80" i="9"/>
  <c r="F80" i="9"/>
  <c r="U80" i="9"/>
  <c r="R80" i="9"/>
  <c r="M80" i="9"/>
  <c r="G80" i="9"/>
  <c r="N80" i="9"/>
  <c r="U80" i="8"/>
  <c r="S80" i="8"/>
  <c r="F80" i="8"/>
  <c r="A81" i="8"/>
  <c r="J80" i="8"/>
  <c r="M80" i="8"/>
  <c r="O80" i="8"/>
  <c r="N80" i="8"/>
  <c r="T80" i="8"/>
  <c r="G80" i="8"/>
  <c r="H80" i="8"/>
  <c r="B80" i="8"/>
  <c r="R80" i="8"/>
  <c r="I80" i="8"/>
  <c r="C80" i="8"/>
  <c r="M80" i="2"/>
  <c r="A81" i="2"/>
  <c r="S80" i="2"/>
  <c r="F80" i="2"/>
  <c r="U80" i="2"/>
  <c r="T80" i="2"/>
  <c r="R80" i="2"/>
  <c r="N80" i="2"/>
  <c r="J80" i="2"/>
  <c r="H80" i="2"/>
  <c r="O80" i="2"/>
  <c r="I80" i="2"/>
  <c r="G80" i="2"/>
  <c r="C80" i="2"/>
  <c r="B80" i="2"/>
  <c r="S81" i="9" l="1"/>
  <c r="B81" i="9"/>
  <c r="I81" i="9"/>
  <c r="U81" i="9"/>
  <c r="N81" i="9"/>
  <c r="M81" i="9"/>
  <c r="H81" i="9"/>
  <c r="J81" i="9"/>
  <c r="F81" i="9"/>
  <c r="T81" i="9"/>
  <c r="A82" i="9"/>
  <c r="R81" i="9"/>
  <c r="O81" i="9"/>
  <c r="G81" i="9"/>
  <c r="C81" i="9"/>
  <c r="G81" i="2"/>
  <c r="I81" i="2"/>
  <c r="F81" i="2"/>
  <c r="T81" i="2"/>
  <c r="S81" i="2"/>
  <c r="O81" i="2"/>
  <c r="H81" i="2"/>
  <c r="B81" i="2"/>
  <c r="R81" i="2"/>
  <c r="N81" i="2"/>
  <c r="A82" i="2"/>
  <c r="U81" i="2"/>
  <c r="M81" i="2"/>
  <c r="J81" i="2"/>
  <c r="C81" i="2"/>
  <c r="B81" i="8"/>
  <c r="S81" i="8"/>
  <c r="C81" i="8"/>
  <c r="T81" i="8"/>
  <c r="J81" i="8"/>
  <c r="R81" i="8"/>
  <c r="N81" i="8"/>
  <c r="M81" i="8"/>
  <c r="A82" i="8"/>
  <c r="I81" i="8"/>
  <c r="G81" i="8"/>
  <c r="F81" i="8"/>
  <c r="U81" i="8"/>
  <c r="O81" i="8"/>
  <c r="H81" i="8"/>
  <c r="H82" i="2" l="1"/>
  <c r="S82" i="2"/>
  <c r="C82" i="2"/>
  <c r="F82" i="2"/>
  <c r="J82" i="2"/>
  <c r="A83" i="2"/>
  <c r="T82" i="2"/>
  <c r="R82" i="2"/>
  <c r="O82" i="2"/>
  <c r="N82" i="2"/>
  <c r="M82" i="2"/>
  <c r="B82" i="2"/>
  <c r="I82" i="2"/>
  <c r="G82" i="2"/>
  <c r="U82" i="2"/>
  <c r="O82" i="9"/>
  <c r="U82" i="9"/>
  <c r="T82" i="9"/>
  <c r="I82" i="9"/>
  <c r="H82" i="9"/>
  <c r="G82" i="9"/>
  <c r="F82" i="9"/>
  <c r="C82" i="9"/>
  <c r="R82" i="9"/>
  <c r="J82" i="9"/>
  <c r="B82" i="9"/>
  <c r="S82" i="9"/>
  <c r="M82" i="9"/>
  <c r="A83" i="9"/>
  <c r="N82" i="9"/>
  <c r="O82" i="8"/>
  <c r="U82" i="8"/>
  <c r="F82" i="8"/>
  <c r="A83" i="8"/>
  <c r="N82" i="8"/>
  <c r="M82" i="8"/>
  <c r="C82" i="8"/>
  <c r="B82" i="8"/>
  <c r="H82" i="8"/>
  <c r="G82" i="8"/>
  <c r="I82" i="8"/>
  <c r="R82" i="8"/>
  <c r="T82" i="8"/>
  <c r="S82" i="8"/>
  <c r="J82" i="8"/>
  <c r="F83" i="8" l="1"/>
  <c r="A84" i="8"/>
  <c r="N83" i="8"/>
  <c r="C83" i="8"/>
  <c r="I83" i="8"/>
  <c r="H83" i="8"/>
  <c r="B83" i="8"/>
  <c r="U83" i="8"/>
  <c r="T83" i="8"/>
  <c r="S83" i="8"/>
  <c r="R83" i="8"/>
  <c r="O83" i="8"/>
  <c r="M83" i="8"/>
  <c r="J83" i="8"/>
  <c r="G83" i="8"/>
  <c r="M83" i="2"/>
  <c r="J83" i="2"/>
  <c r="I83" i="2"/>
  <c r="H83" i="2"/>
  <c r="A84" i="2"/>
  <c r="S83" i="2"/>
  <c r="O83" i="2"/>
  <c r="N83" i="2"/>
  <c r="B83" i="2"/>
  <c r="F83" i="2"/>
  <c r="G83" i="2"/>
  <c r="R83" i="2"/>
  <c r="U83" i="2"/>
  <c r="T83" i="2"/>
  <c r="C83" i="2"/>
  <c r="N83" i="9"/>
  <c r="O83" i="9"/>
  <c r="J83" i="9"/>
  <c r="I83" i="9"/>
  <c r="H83" i="9"/>
  <c r="F83" i="9"/>
  <c r="C83" i="9"/>
  <c r="B83" i="9"/>
  <c r="S83" i="9"/>
  <c r="R83" i="9"/>
  <c r="T83" i="9"/>
  <c r="M83" i="9"/>
  <c r="G83" i="9"/>
  <c r="A84" i="9"/>
  <c r="U83" i="9"/>
  <c r="S84" i="9" l="1"/>
  <c r="R84" i="9"/>
  <c r="G84" i="9"/>
  <c r="F84" i="9"/>
  <c r="C84" i="9"/>
  <c r="U84" i="9"/>
  <c r="J84" i="9"/>
  <c r="O84" i="9"/>
  <c r="N84" i="9"/>
  <c r="H84" i="9"/>
  <c r="A85" i="9"/>
  <c r="B84" i="9"/>
  <c r="T84" i="9"/>
  <c r="M84" i="9"/>
  <c r="I84" i="9"/>
  <c r="C84" i="2"/>
  <c r="O84" i="2"/>
  <c r="B84" i="2"/>
  <c r="R84" i="2"/>
  <c r="I84" i="2"/>
  <c r="H84" i="2"/>
  <c r="A85" i="2"/>
  <c r="J84" i="2"/>
  <c r="F84" i="2"/>
  <c r="T84" i="2"/>
  <c r="N84" i="2"/>
  <c r="G84" i="2"/>
  <c r="M84" i="2"/>
  <c r="U84" i="2"/>
  <c r="S84" i="2"/>
  <c r="M84" i="8"/>
  <c r="S84" i="8"/>
  <c r="F84" i="8"/>
  <c r="T84" i="8"/>
  <c r="R84" i="8"/>
  <c r="H84" i="8"/>
  <c r="G84" i="8"/>
  <c r="C84" i="8"/>
  <c r="I84" i="8"/>
  <c r="B84" i="8"/>
  <c r="O84" i="8"/>
  <c r="A85" i="8"/>
  <c r="N84" i="8"/>
  <c r="J84" i="8"/>
  <c r="U84" i="8"/>
  <c r="I85" i="9" l="1"/>
  <c r="A86" i="9"/>
  <c r="T85" i="9"/>
  <c r="R85" i="9"/>
  <c r="C85" i="9"/>
  <c r="U85" i="9"/>
  <c r="S85" i="9"/>
  <c r="N85" i="9"/>
  <c r="H85" i="9"/>
  <c r="G85" i="9"/>
  <c r="O85" i="9"/>
  <c r="J85" i="9"/>
  <c r="F85" i="9"/>
  <c r="B85" i="9"/>
  <c r="M85" i="9"/>
  <c r="N85" i="8"/>
  <c r="H85" i="8"/>
  <c r="G85" i="8"/>
  <c r="C85" i="8"/>
  <c r="F85" i="8"/>
  <c r="J85" i="8"/>
  <c r="A86" i="8"/>
  <c r="M85" i="8"/>
  <c r="S85" i="8"/>
  <c r="O85" i="8"/>
  <c r="I85" i="8"/>
  <c r="B85" i="8"/>
  <c r="U85" i="8"/>
  <c r="T85" i="8"/>
  <c r="R85" i="8"/>
  <c r="T85" i="2"/>
  <c r="H85" i="2"/>
  <c r="C85" i="2"/>
  <c r="N85" i="2"/>
  <c r="M85" i="2"/>
  <c r="O85" i="2"/>
  <c r="S85" i="2"/>
  <c r="A86" i="2"/>
  <c r="J85" i="2"/>
  <c r="F85" i="2"/>
  <c r="U85" i="2"/>
  <c r="R85" i="2"/>
  <c r="I85" i="2"/>
  <c r="G85" i="2"/>
  <c r="B85" i="2"/>
  <c r="G86" i="8" l="1"/>
  <c r="I86" i="8"/>
  <c r="F86" i="8"/>
  <c r="A87" i="8"/>
  <c r="U86" i="8"/>
  <c r="M86" i="8"/>
  <c r="C86" i="8"/>
  <c r="S86" i="8"/>
  <c r="R86" i="8"/>
  <c r="O86" i="8"/>
  <c r="N86" i="8"/>
  <c r="J86" i="8"/>
  <c r="H86" i="8"/>
  <c r="B86" i="8"/>
  <c r="T86" i="8"/>
  <c r="N86" i="2"/>
  <c r="O86" i="2"/>
  <c r="B86" i="2"/>
  <c r="I86" i="2"/>
  <c r="H86" i="2"/>
  <c r="A87" i="2"/>
  <c r="U86" i="2"/>
  <c r="M86" i="2"/>
  <c r="J86" i="2"/>
  <c r="G86" i="2"/>
  <c r="F86" i="2"/>
  <c r="S86" i="2"/>
  <c r="R86" i="2"/>
  <c r="C86" i="2"/>
  <c r="T86" i="2"/>
  <c r="H86" i="9"/>
  <c r="O86" i="9"/>
  <c r="C86" i="9"/>
  <c r="B86" i="9"/>
  <c r="T86" i="9"/>
  <c r="J86" i="9"/>
  <c r="G86" i="9"/>
  <c r="F86" i="9"/>
  <c r="I86" i="9"/>
  <c r="M86" i="9"/>
  <c r="R86" i="9"/>
  <c r="N86" i="9"/>
  <c r="U86" i="9"/>
  <c r="S86" i="9"/>
  <c r="A87" i="9"/>
  <c r="O87" i="2" l="1"/>
  <c r="C87" i="2"/>
  <c r="B87" i="2"/>
  <c r="A88" i="2"/>
  <c r="R87" i="2"/>
  <c r="U87" i="2"/>
  <c r="H87" i="2"/>
  <c r="N87" i="2"/>
  <c r="S87" i="2"/>
  <c r="T87" i="2"/>
  <c r="M87" i="2"/>
  <c r="J87" i="2"/>
  <c r="I87" i="2"/>
  <c r="G87" i="2"/>
  <c r="F87" i="2"/>
  <c r="A88" i="9"/>
  <c r="U87" i="9"/>
  <c r="T87" i="9"/>
  <c r="G87" i="9"/>
  <c r="C87" i="9"/>
  <c r="O87" i="9"/>
  <c r="N87" i="9"/>
  <c r="J87" i="9"/>
  <c r="H87" i="9"/>
  <c r="I87" i="9"/>
  <c r="F87" i="9"/>
  <c r="M87" i="9"/>
  <c r="B87" i="9"/>
  <c r="S87" i="9"/>
  <c r="R87" i="9"/>
  <c r="J87" i="8"/>
  <c r="I87" i="8"/>
  <c r="F87" i="8"/>
  <c r="U87" i="8"/>
  <c r="T87" i="8"/>
  <c r="S87" i="8"/>
  <c r="H87" i="8"/>
  <c r="B87" i="8"/>
  <c r="A88" i="8"/>
  <c r="R87" i="8"/>
  <c r="O87" i="8"/>
  <c r="N87" i="8"/>
  <c r="M87" i="8"/>
  <c r="G87" i="8"/>
  <c r="C87" i="8"/>
  <c r="U88" i="9" l="1"/>
  <c r="N88" i="9"/>
  <c r="M88" i="9"/>
  <c r="B88" i="9"/>
  <c r="I88" i="9"/>
  <c r="H88" i="9"/>
  <c r="A89" i="9"/>
  <c r="T88" i="9"/>
  <c r="S88" i="9"/>
  <c r="J88" i="9"/>
  <c r="G88" i="9"/>
  <c r="R88" i="9"/>
  <c r="O88" i="9"/>
  <c r="F88" i="9"/>
  <c r="C88" i="9"/>
  <c r="B88" i="8"/>
  <c r="F88" i="8"/>
  <c r="N88" i="8"/>
  <c r="H88" i="8"/>
  <c r="G88" i="8"/>
  <c r="O88" i="8"/>
  <c r="J88" i="8"/>
  <c r="I88" i="8"/>
  <c r="A89" i="8"/>
  <c r="U88" i="8"/>
  <c r="M88" i="8"/>
  <c r="R88" i="8"/>
  <c r="C88" i="8"/>
  <c r="T88" i="8"/>
  <c r="S88" i="8"/>
  <c r="T88" i="2"/>
  <c r="N88" i="2"/>
  <c r="B88" i="2"/>
  <c r="O88" i="2"/>
  <c r="A89" i="2"/>
  <c r="U88" i="2"/>
  <c r="J88" i="2"/>
  <c r="S88" i="2"/>
  <c r="C88" i="2"/>
  <c r="R88" i="2"/>
  <c r="M88" i="2"/>
  <c r="I88" i="2"/>
  <c r="H88" i="2"/>
  <c r="G88" i="2"/>
  <c r="F88" i="2"/>
  <c r="A90" i="9" l="1"/>
  <c r="U89" i="9"/>
  <c r="T89" i="9"/>
  <c r="S89" i="9"/>
  <c r="R89" i="9"/>
  <c r="M89" i="9"/>
  <c r="J89" i="9"/>
  <c r="F89" i="9"/>
  <c r="C89" i="9"/>
  <c r="I89" i="9"/>
  <c r="H89" i="9"/>
  <c r="G89" i="9"/>
  <c r="O89" i="9"/>
  <c r="N89" i="9"/>
  <c r="B89" i="9"/>
  <c r="J89" i="2"/>
  <c r="B89" i="2"/>
  <c r="U89" i="2"/>
  <c r="T89" i="2"/>
  <c r="S89" i="2"/>
  <c r="A90" i="2"/>
  <c r="O89" i="2"/>
  <c r="N89" i="2"/>
  <c r="G89" i="2"/>
  <c r="C89" i="2"/>
  <c r="M89" i="2"/>
  <c r="F89" i="2"/>
  <c r="R89" i="2"/>
  <c r="H89" i="2"/>
  <c r="I89" i="2"/>
  <c r="S89" i="8"/>
  <c r="I89" i="8"/>
  <c r="N89" i="8"/>
  <c r="M89" i="8"/>
  <c r="H89" i="8"/>
  <c r="C89" i="8"/>
  <c r="B89" i="8"/>
  <c r="A90" i="8"/>
  <c r="U89" i="8"/>
  <c r="G89" i="8"/>
  <c r="T89" i="8"/>
  <c r="R89" i="8"/>
  <c r="O89" i="8"/>
  <c r="F89" i="8"/>
  <c r="J89" i="8"/>
  <c r="O90" i="2" l="1"/>
  <c r="I90" i="2"/>
  <c r="A91" i="2"/>
  <c r="M90" i="2"/>
  <c r="G90" i="2"/>
  <c r="F90" i="2"/>
  <c r="U90" i="2"/>
  <c r="R90" i="2"/>
  <c r="N90" i="2"/>
  <c r="J90" i="2"/>
  <c r="H90" i="2"/>
  <c r="C90" i="2"/>
  <c r="T90" i="2"/>
  <c r="B90" i="2"/>
  <c r="S90" i="2"/>
  <c r="B90" i="8"/>
  <c r="H90" i="8"/>
  <c r="G90" i="8"/>
  <c r="S90" i="8"/>
  <c r="R90" i="8"/>
  <c r="N90" i="8"/>
  <c r="U90" i="8"/>
  <c r="F90" i="8"/>
  <c r="A91" i="8"/>
  <c r="T90" i="8"/>
  <c r="I90" i="8"/>
  <c r="O90" i="8"/>
  <c r="M90" i="8"/>
  <c r="J90" i="8"/>
  <c r="C90" i="8"/>
  <c r="J90" i="9"/>
  <c r="R90" i="9"/>
  <c r="S90" i="9"/>
  <c r="M90" i="9"/>
  <c r="A91" i="9"/>
  <c r="U90" i="9"/>
  <c r="N90" i="9"/>
  <c r="H90" i="9"/>
  <c r="G90" i="9"/>
  <c r="C90" i="9"/>
  <c r="O90" i="9"/>
  <c r="T90" i="9"/>
  <c r="I90" i="9"/>
  <c r="F90" i="9"/>
  <c r="B90" i="9"/>
  <c r="N91" i="8" l="1"/>
  <c r="T91" i="8"/>
  <c r="G91" i="8"/>
  <c r="R91" i="8"/>
  <c r="F91" i="8"/>
  <c r="J91" i="8"/>
  <c r="M91" i="8"/>
  <c r="U91" i="8"/>
  <c r="S91" i="8"/>
  <c r="I91" i="8"/>
  <c r="O91" i="8"/>
  <c r="A92" i="8"/>
  <c r="B91" i="8"/>
  <c r="H91" i="8"/>
  <c r="C91" i="8"/>
  <c r="S91" i="9"/>
  <c r="T91" i="9"/>
  <c r="R91" i="9"/>
  <c r="O91" i="9"/>
  <c r="A92" i="9"/>
  <c r="U91" i="9"/>
  <c r="M91" i="9"/>
  <c r="J91" i="9"/>
  <c r="I91" i="9"/>
  <c r="H91" i="9"/>
  <c r="C91" i="9"/>
  <c r="N91" i="9"/>
  <c r="F91" i="9"/>
  <c r="B91" i="9"/>
  <c r="G91" i="9"/>
  <c r="F91" i="2"/>
  <c r="T91" i="2"/>
  <c r="A92" i="2"/>
  <c r="B91" i="2"/>
  <c r="S91" i="2"/>
  <c r="O91" i="2"/>
  <c r="N91" i="2"/>
  <c r="M91" i="2"/>
  <c r="H91" i="2"/>
  <c r="U91" i="2"/>
  <c r="R91" i="2"/>
  <c r="J91" i="2"/>
  <c r="I91" i="2"/>
  <c r="C91" i="2"/>
  <c r="G91" i="2"/>
  <c r="I92" i="9" l="1"/>
  <c r="H92" i="9"/>
  <c r="A93" i="9"/>
  <c r="C92" i="9"/>
  <c r="O92" i="9"/>
  <c r="N92" i="9"/>
  <c r="M92" i="9"/>
  <c r="F92" i="9"/>
  <c r="B92" i="9"/>
  <c r="T92" i="9"/>
  <c r="S92" i="9"/>
  <c r="R92" i="9"/>
  <c r="J92" i="9"/>
  <c r="G92" i="9"/>
  <c r="U92" i="9"/>
  <c r="I92" i="8"/>
  <c r="H92" i="8"/>
  <c r="G92" i="8"/>
  <c r="U92" i="8"/>
  <c r="T92" i="8"/>
  <c r="S92" i="8"/>
  <c r="R92" i="8"/>
  <c r="O92" i="8"/>
  <c r="N92" i="8"/>
  <c r="J92" i="8"/>
  <c r="F92" i="8"/>
  <c r="C92" i="8"/>
  <c r="B92" i="8"/>
  <c r="A93" i="8"/>
  <c r="M92" i="8"/>
  <c r="A93" i="2"/>
  <c r="J92" i="2"/>
  <c r="G92" i="2"/>
  <c r="U92" i="2"/>
  <c r="M92" i="2"/>
  <c r="B92" i="2"/>
  <c r="O92" i="2"/>
  <c r="N92" i="2"/>
  <c r="I92" i="2"/>
  <c r="H92" i="2"/>
  <c r="T92" i="2"/>
  <c r="S92" i="2"/>
  <c r="R92" i="2"/>
  <c r="F92" i="2"/>
  <c r="C92" i="2"/>
  <c r="S93" i="2" l="1"/>
  <c r="H93" i="2"/>
  <c r="G93" i="2"/>
  <c r="T93" i="2"/>
  <c r="F93" i="2"/>
  <c r="A94" i="2"/>
  <c r="U93" i="2"/>
  <c r="N93" i="2"/>
  <c r="R93" i="2"/>
  <c r="O93" i="2"/>
  <c r="J93" i="2"/>
  <c r="I93" i="2"/>
  <c r="B93" i="2"/>
  <c r="M93" i="2"/>
  <c r="C93" i="2"/>
  <c r="O93" i="9"/>
  <c r="R93" i="9"/>
  <c r="N93" i="9"/>
  <c r="M93" i="9"/>
  <c r="C93" i="9"/>
  <c r="F93" i="9"/>
  <c r="A94" i="9"/>
  <c r="U93" i="9"/>
  <c r="H93" i="9"/>
  <c r="T93" i="9"/>
  <c r="S93" i="9"/>
  <c r="B93" i="9"/>
  <c r="J93" i="9"/>
  <c r="I93" i="9"/>
  <c r="G93" i="9"/>
  <c r="I93" i="8"/>
  <c r="U93" i="8"/>
  <c r="T93" i="8"/>
  <c r="O93" i="8"/>
  <c r="J93" i="8"/>
  <c r="H93" i="8"/>
  <c r="S93" i="8"/>
  <c r="C93" i="8"/>
  <c r="R93" i="8"/>
  <c r="N93" i="8"/>
  <c r="G93" i="8"/>
  <c r="B93" i="8"/>
  <c r="A94" i="8"/>
  <c r="M93" i="8"/>
  <c r="F93" i="8"/>
  <c r="G94" i="9" l="1"/>
  <c r="H94" i="9"/>
  <c r="F94" i="9"/>
  <c r="M94" i="9"/>
  <c r="J94" i="9"/>
  <c r="B94" i="9"/>
  <c r="N94" i="9"/>
  <c r="T94" i="9"/>
  <c r="S94" i="9"/>
  <c r="A95" i="9"/>
  <c r="U94" i="9"/>
  <c r="O94" i="9"/>
  <c r="R94" i="9"/>
  <c r="I94" i="9"/>
  <c r="C94" i="9"/>
  <c r="R94" i="2"/>
  <c r="F94" i="2"/>
  <c r="U94" i="2"/>
  <c r="G94" i="2"/>
  <c r="C94" i="2"/>
  <c r="A95" i="2"/>
  <c r="T94" i="2"/>
  <c r="O94" i="2"/>
  <c r="M94" i="2"/>
  <c r="J94" i="2"/>
  <c r="I94" i="2"/>
  <c r="H94" i="2"/>
  <c r="N94" i="2"/>
  <c r="S94" i="2"/>
  <c r="B94" i="2"/>
  <c r="G94" i="8"/>
  <c r="I94" i="8"/>
  <c r="H94" i="8"/>
  <c r="A95" i="8"/>
  <c r="S94" i="8"/>
  <c r="M94" i="8"/>
  <c r="O94" i="8"/>
  <c r="N94" i="8"/>
  <c r="J94" i="8"/>
  <c r="F94" i="8"/>
  <c r="C94" i="8"/>
  <c r="R94" i="8"/>
  <c r="B94" i="8"/>
  <c r="U94" i="8"/>
  <c r="T94" i="8"/>
  <c r="A96" i="2" l="1"/>
  <c r="R95" i="2"/>
  <c r="M95" i="2"/>
  <c r="G95" i="2"/>
  <c r="F95" i="2"/>
  <c r="T95" i="2"/>
  <c r="O95" i="2"/>
  <c r="J95" i="2"/>
  <c r="S95" i="2"/>
  <c r="N95" i="2"/>
  <c r="I95" i="2"/>
  <c r="H95" i="2"/>
  <c r="C95" i="2"/>
  <c r="B95" i="2"/>
  <c r="U95" i="2"/>
  <c r="O95" i="9"/>
  <c r="N95" i="9"/>
  <c r="M95" i="9"/>
  <c r="J95" i="9"/>
  <c r="F95" i="9"/>
  <c r="I95" i="9"/>
  <c r="A96" i="9"/>
  <c r="S95" i="9"/>
  <c r="R95" i="9"/>
  <c r="H95" i="9"/>
  <c r="C95" i="9"/>
  <c r="B95" i="9"/>
  <c r="U95" i="9"/>
  <c r="T95" i="9"/>
  <c r="G95" i="9"/>
  <c r="M95" i="8"/>
  <c r="B95" i="8"/>
  <c r="T95" i="8"/>
  <c r="O95" i="8"/>
  <c r="N95" i="8"/>
  <c r="C95" i="8"/>
  <c r="S95" i="8"/>
  <c r="I95" i="8"/>
  <c r="H95" i="8"/>
  <c r="U95" i="8"/>
  <c r="G95" i="8"/>
  <c r="F95" i="8"/>
  <c r="A96" i="8"/>
  <c r="R95" i="8"/>
  <c r="J95" i="8"/>
  <c r="B96" i="9" l="1"/>
  <c r="F96" i="9"/>
  <c r="S96" i="9"/>
  <c r="A97" i="9"/>
  <c r="R96" i="9"/>
  <c r="J96" i="9"/>
  <c r="H96" i="9"/>
  <c r="G96" i="9"/>
  <c r="C96" i="9"/>
  <c r="U96" i="9"/>
  <c r="T96" i="9"/>
  <c r="O96" i="9"/>
  <c r="N96" i="9"/>
  <c r="M96" i="9"/>
  <c r="I96" i="9"/>
  <c r="U96" i="8"/>
  <c r="A97" i="8"/>
  <c r="I96" i="8"/>
  <c r="H96" i="8"/>
  <c r="C96" i="8"/>
  <c r="B96" i="8"/>
  <c r="O96" i="8"/>
  <c r="N96" i="8"/>
  <c r="R96" i="8"/>
  <c r="T96" i="8"/>
  <c r="S96" i="8"/>
  <c r="M96" i="8"/>
  <c r="J96" i="8"/>
  <c r="G96" i="8"/>
  <c r="F96" i="8"/>
  <c r="M96" i="2"/>
  <c r="C96" i="2"/>
  <c r="T96" i="2"/>
  <c r="J96" i="2"/>
  <c r="I96" i="2"/>
  <c r="H96" i="2"/>
  <c r="A97" i="2"/>
  <c r="U96" i="2"/>
  <c r="S96" i="2"/>
  <c r="N96" i="2"/>
  <c r="G96" i="2"/>
  <c r="F96" i="2"/>
  <c r="R96" i="2"/>
  <c r="O96" i="2"/>
  <c r="B96" i="2"/>
  <c r="I97" i="8" l="1"/>
  <c r="M97" i="8"/>
  <c r="S97" i="8"/>
  <c r="R97" i="8"/>
  <c r="H97" i="8"/>
  <c r="G97" i="8"/>
  <c r="C97" i="8"/>
  <c r="O97" i="8"/>
  <c r="U97" i="8"/>
  <c r="F97" i="8"/>
  <c r="A98" i="8"/>
  <c r="T97" i="8"/>
  <c r="N97" i="8"/>
  <c r="B97" i="8"/>
  <c r="J97" i="8"/>
  <c r="S97" i="9"/>
  <c r="H97" i="9"/>
  <c r="M97" i="9"/>
  <c r="J97" i="9"/>
  <c r="I97" i="9"/>
  <c r="A98" i="9"/>
  <c r="F97" i="9"/>
  <c r="C97" i="9"/>
  <c r="B97" i="9"/>
  <c r="U97" i="9"/>
  <c r="N97" i="9"/>
  <c r="G97" i="9"/>
  <c r="R97" i="9"/>
  <c r="O97" i="9"/>
  <c r="T97" i="9"/>
  <c r="R97" i="2"/>
  <c r="A98" i="2"/>
  <c r="F97" i="2"/>
  <c r="T97" i="2"/>
  <c r="S97" i="2"/>
  <c r="U97" i="2"/>
  <c r="O97" i="2"/>
  <c r="I97" i="2"/>
  <c r="G97" i="2"/>
  <c r="C97" i="2"/>
  <c r="B97" i="2"/>
  <c r="N97" i="2"/>
  <c r="M97" i="2"/>
  <c r="H97" i="2"/>
  <c r="J97" i="2"/>
  <c r="C98" i="9" l="1"/>
  <c r="B98" i="9"/>
  <c r="A99" i="9"/>
  <c r="R98" i="9"/>
  <c r="O98" i="9"/>
  <c r="S98" i="9"/>
  <c r="N98" i="9"/>
  <c r="M98" i="9"/>
  <c r="I98" i="9"/>
  <c r="F98" i="9"/>
  <c r="J98" i="9"/>
  <c r="H98" i="9"/>
  <c r="U98" i="9"/>
  <c r="T98" i="9"/>
  <c r="G98" i="9"/>
  <c r="B98" i="8"/>
  <c r="T98" i="8"/>
  <c r="I98" i="8"/>
  <c r="H98" i="8"/>
  <c r="J98" i="8"/>
  <c r="G98" i="8"/>
  <c r="C98" i="8"/>
  <c r="S98" i="8"/>
  <c r="A99" i="8"/>
  <c r="R98" i="8"/>
  <c r="O98" i="8"/>
  <c r="N98" i="8"/>
  <c r="M98" i="8"/>
  <c r="F98" i="8"/>
  <c r="U98" i="8"/>
  <c r="H98" i="2"/>
  <c r="S98" i="2"/>
  <c r="J98" i="2"/>
  <c r="N98" i="2"/>
  <c r="M98" i="2"/>
  <c r="B98" i="2"/>
  <c r="I98" i="2"/>
  <c r="F98" i="2"/>
  <c r="C98" i="2"/>
  <c r="O98" i="2"/>
  <c r="G98" i="2"/>
  <c r="A99" i="2"/>
  <c r="U98" i="2"/>
  <c r="T98" i="2"/>
  <c r="R98" i="2"/>
  <c r="M99" i="2" l="1"/>
  <c r="T99" i="2"/>
  <c r="J99" i="2"/>
  <c r="I99" i="2"/>
  <c r="U99" i="2"/>
  <c r="S99" i="2"/>
  <c r="R99" i="2"/>
  <c r="O99" i="2"/>
  <c r="G99" i="2"/>
  <c r="F99" i="2"/>
  <c r="B99" i="2"/>
  <c r="A100" i="2"/>
  <c r="N99" i="2"/>
  <c r="H99" i="2"/>
  <c r="C99" i="2"/>
  <c r="N99" i="9"/>
  <c r="A100" i="9"/>
  <c r="U99" i="9"/>
  <c r="J99" i="9"/>
  <c r="I99" i="9"/>
  <c r="H99" i="9"/>
  <c r="G99" i="9"/>
  <c r="C99" i="9"/>
  <c r="T99" i="9"/>
  <c r="O99" i="9"/>
  <c r="S99" i="9"/>
  <c r="M99" i="9"/>
  <c r="F99" i="9"/>
  <c r="R99" i="9"/>
  <c r="B99" i="9"/>
  <c r="F99" i="8"/>
  <c r="U99" i="8"/>
  <c r="M99" i="8"/>
  <c r="A100" i="8"/>
  <c r="N99" i="8"/>
  <c r="H99" i="8"/>
  <c r="O99" i="8"/>
  <c r="G99" i="8"/>
  <c r="T99" i="8"/>
  <c r="S99" i="8"/>
  <c r="B99" i="8"/>
  <c r="C99" i="8"/>
  <c r="R99" i="8"/>
  <c r="J99" i="8"/>
  <c r="I99" i="8"/>
  <c r="A101" i="9" l="1"/>
  <c r="C100" i="9"/>
  <c r="I100" i="9"/>
  <c r="F100" i="9"/>
  <c r="B100" i="9"/>
  <c r="T100" i="9"/>
  <c r="S100" i="9"/>
  <c r="J100" i="9"/>
  <c r="R100" i="9"/>
  <c r="H100" i="9"/>
  <c r="G100" i="9"/>
  <c r="O100" i="9"/>
  <c r="U100" i="9"/>
  <c r="M100" i="9"/>
  <c r="N100" i="9"/>
  <c r="C100" i="2"/>
  <c r="R100" i="2"/>
  <c r="I100" i="2"/>
  <c r="O100" i="2"/>
  <c r="F100" i="2"/>
  <c r="M100" i="2"/>
  <c r="S100" i="2"/>
  <c r="N100" i="2"/>
  <c r="B100" i="2"/>
  <c r="A101" i="2"/>
  <c r="J100" i="2"/>
  <c r="U100" i="2"/>
  <c r="T100" i="2"/>
  <c r="H100" i="2"/>
  <c r="G100" i="2"/>
  <c r="R100" i="8"/>
  <c r="I100" i="8"/>
  <c r="H100" i="8"/>
  <c r="O100" i="8"/>
  <c r="N100" i="8"/>
  <c r="G100" i="8"/>
  <c r="B100" i="8"/>
  <c r="U100" i="8"/>
  <c r="A101" i="8"/>
  <c r="T100" i="8"/>
  <c r="M100" i="8"/>
  <c r="J100" i="8"/>
  <c r="S100" i="8"/>
  <c r="F100" i="8"/>
  <c r="C100" i="8"/>
  <c r="T101" i="2" l="1"/>
  <c r="H101" i="2"/>
  <c r="R101" i="2"/>
  <c r="O101" i="2"/>
  <c r="S101" i="2"/>
  <c r="G101" i="2"/>
  <c r="A102" i="2"/>
  <c r="N101" i="2"/>
  <c r="M101" i="2"/>
  <c r="F101" i="2"/>
  <c r="J101" i="2"/>
  <c r="I101" i="2"/>
  <c r="B101" i="2"/>
  <c r="U101" i="2"/>
  <c r="C101" i="2"/>
  <c r="B101" i="8"/>
  <c r="S101" i="8"/>
  <c r="M101" i="8"/>
  <c r="R101" i="8"/>
  <c r="O101" i="8"/>
  <c r="F101" i="8"/>
  <c r="H101" i="8"/>
  <c r="G101" i="8"/>
  <c r="I101" i="8"/>
  <c r="C101" i="8"/>
  <c r="A102" i="8"/>
  <c r="U101" i="8"/>
  <c r="T101" i="8"/>
  <c r="N101" i="8"/>
  <c r="J101" i="8"/>
  <c r="I101" i="9"/>
  <c r="T101" i="9"/>
  <c r="S101" i="9"/>
  <c r="H101" i="9"/>
  <c r="G101" i="9"/>
  <c r="F101" i="9"/>
  <c r="N101" i="9"/>
  <c r="C101" i="9"/>
  <c r="M101" i="9"/>
  <c r="A102" i="9"/>
  <c r="U101" i="9"/>
  <c r="J101" i="9"/>
  <c r="O101" i="9"/>
  <c r="B101" i="9"/>
  <c r="R101" i="9"/>
  <c r="G102" i="8" l="1"/>
  <c r="F102" i="8"/>
  <c r="U102" i="8"/>
  <c r="J102" i="8"/>
  <c r="A103" i="8"/>
  <c r="T102" i="8"/>
  <c r="O102" i="8"/>
  <c r="H102" i="8"/>
  <c r="S102" i="8"/>
  <c r="C102" i="8"/>
  <c r="M102" i="8"/>
  <c r="R102" i="8"/>
  <c r="N102" i="8"/>
  <c r="I102" i="8"/>
  <c r="B102" i="8"/>
  <c r="S102" i="9"/>
  <c r="H102" i="9"/>
  <c r="O102" i="9"/>
  <c r="R102" i="9"/>
  <c r="N102" i="9"/>
  <c r="M102" i="9"/>
  <c r="C102" i="9"/>
  <c r="B102" i="9"/>
  <c r="J102" i="9"/>
  <c r="A103" i="9"/>
  <c r="F102" i="9"/>
  <c r="U102" i="9"/>
  <c r="I102" i="9"/>
  <c r="G102" i="9"/>
  <c r="T102" i="9"/>
  <c r="H102" i="2"/>
  <c r="T102" i="2"/>
  <c r="S102" i="2"/>
  <c r="J102" i="2"/>
  <c r="U102" i="2"/>
  <c r="O102" i="2"/>
  <c r="N102" i="2"/>
  <c r="M102" i="2"/>
  <c r="I102" i="2"/>
  <c r="C102" i="2"/>
  <c r="G102" i="2"/>
  <c r="F102" i="2"/>
  <c r="B102" i="2"/>
  <c r="R102" i="2"/>
  <c r="A103" i="2"/>
  <c r="R103" i="9" l="1"/>
  <c r="G103" i="9"/>
  <c r="F103" i="9"/>
  <c r="C103" i="9"/>
  <c r="B103" i="9"/>
  <c r="A104" i="9"/>
  <c r="O103" i="9"/>
  <c r="M103" i="9"/>
  <c r="H103" i="9"/>
  <c r="T103" i="9"/>
  <c r="I103" i="9"/>
  <c r="U103" i="9"/>
  <c r="N103" i="9"/>
  <c r="J103" i="9"/>
  <c r="S103" i="9"/>
  <c r="A104" i="8"/>
  <c r="R103" i="8"/>
  <c r="N103" i="8"/>
  <c r="C103" i="8"/>
  <c r="S103" i="8"/>
  <c r="F103" i="8"/>
  <c r="I103" i="8"/>
  <c r="H103" i="8"/>
  <c r="O103" i="8"/>
  <c r="J103" i="8"/>
  <c r="G103" i="8"/>
  <c r="U103" i="8"/>
  <c r="M103" i="8"/>
  <c r="B103" i="8"/>
  <c r="T103" i="8"/>
  <c r="O103" i="2"/>
  <c r="C103" i="2"/>
  <c r="N103" i="2"/>
  <c r="F103" i="2"/>
  <c r="I103" i="2"/>
  <c r="H103" i="2"/>
  <c r="A104" i="2"/>
  <c r="J103" i="2"/>
  <c r="G103" i="2"/>
  <c r="B103" i="2"/>
  <c r="U103" i="2"/>
  <c r="T103" i="2"/>
  <c r="M103" i="2"/>
  <c r="S103" i="2"/>
  <c r="R103" i="2"/>
  <c r="U104" i="9" l="1"/>
  <c r="O104" i="9"/>
  <c r="N104" i="9"/>
  <c r="C104" i="9"/>
  <c r="H104" i="9"/>
  <c r="A105" i="9"/>
  <c r="T104" i="9"/>
  <c r="S104" i="9"/>
  <c r="M104" i="9"/>
  <c r="G104" i="9"/>
  <c r="F104" i="9"/>
  <c r="B104" i="9"/>
  <c r="I104" i="9"/>
  <c r="R104" i="9"/>
  <c r="J104" i="9"/>
  <c r="T104" i="2"/>
  <c r="O104" i="2"/>
  <c r="G104" i="2"/>
  <c r="A105" i="2"/>
  <c r="C104" i="2"/>
  <c r="B104" i="2"/>
  <c r="R104" i="2"/>
  <c r="S104" i="2"/>
  <c r="J104" i="2"/>
  <c r="F104" i="2"/>
  <c r="M104" i="2"/>
  <c r="H104" i="2"/>
  <c r="U104" i="2"/>
  <c r="N104" i="2"/>
  <c r="I104" i="2"/>
  <c r="B104" i="8"/>
  <c r="S104" i="8"/>
  <c r="O104" i="8"/>
  <c r="M104" i="8"/>
  <c r="A105" i="8"/>
  <c r="N104" i="8"/>
  <c r="C104" i="8"/>
  <c r="F104" i="8"/>
  <c r="R104" i="8"/>
  <c r="T104" i="8"/>
  <c r="J104" i="8"/>
  <c r="I104" i="8"/>
  <c r="H104" i="8"/>
  <c r="U104" i="8"/>
  <c r="G104" i="8"/>
  <c r="A106" i="9" l="1"/>
  <c r="O105" i="9"/>
  <c r="F105" i="9"/>
  <c r="C105" i="9"/>
  <c r="B105" i="9"/>
  <c r="H105" i="9"/>
  <c r="R105" i="9"/>
  <c r="M105" i="9"/>
  <c r="G105" i="9"/>
  <c r="T105" i="9"/>
  <c r="S105" i="9"/>
  <c r="U105" i="9"/>
  <c r="N105" i="9"/>
  <c r="I105" i="9"/>
  <c r="J105" i="9"/>
  <c r="J105" i="2"/>
  <c r="N105" i="2"/>
  <c r="O105" i="2"/>
  <c r="B105" i="2"/>
  <c r="S105" i="2"/>
  <c r="A106" i="2"/>
  <c r="M105" i="2"/>
  <c r="I105" i="2"/>
  <c r="H105" i="2"/>
  <c r="G105" i="2"/>
  <c r="F105" i="2"/>
  <c r="U105" i="2"/>
  <c r="R105" i="2"/>
  <c r="C105" i="2"/>
  <c r="T105" i="2"/>
  <c r="S105" i="8"/>
  <c r="R105" i="8"/>
  <c r="O105" i="8"/>
  <c r="H105" i="8"/>
  <c r="F105" i="8"/>
  <c r="A106" i="8"/>
  <c r="B105" i="8"/>
  <c r="T105" i="8"/>
  <c r="G105" i="8"/>
  <c r="C105" i="8"/>
  <c r="U105" i="8"/>
  <c r="M105" i="8"/>
  <c r="J105" i="8"/>
  <c r="I105" i="8"/>
  <c r="N105" i="8"/>
  <c r="O106" i="2" l="1"/>
  <c r="N106" i="2"/>
  <c r="F106" i="2"/>
  <c r="I106" i="2"/>
  <c r="H106" i="2"/>
  <c r="A107" i="2"/>
  <c r="B106" i="2"/>
  <c r="R106" i="2"/>
  <c r="U106" i="2"/>
  <c r="T106" i="2"/>
  <c r="S106" i="2"/>
  <c r="M106" i="2"/>
  <c r="J106" i="2"/>
  <c r="G106" i="2"/>
  <c r="C106" i="2"/>
  <c r="N106" i="8"/>
  <c r="O106" i="8"/>
  <c r="M106" i="8"/>
  <c r="A107" i="8"/>
  <c r="U106" i="8"/>
  <c r="I106" i="8"/>
  <c r="H106" i="8"/>
  <c r="C106" i="8"/>
  <c r="T106" i="8"/>
  <c r="J106" i="8"/>
  <c r="F106" i="8"/>
  <c r="B106" i="8"/>
  <c r="S106" i="8"/>
  <c r="R106" i="8"/>
  <c r="G106" i="8"/>
  <c r="A107" i="9"/>
  <c r="M106" i="9"/>
  <c r="I106" i="9"/>
  <c r="R106" i="9"/>
  <c r="O106" i="9"/>
  <c r="H106" i="9"/>
  <c r="U106" i="9"/>
  <c r="S106" i="9"/>
  <c r="T106" i="9"/>
  <c r="B106" i="9"/>
  <c r="N106" i="9"/>
  <c r="C106" i="9"/>
  <c r="F106" i="9"/>
  <c r="G106" i="9"/>
  <c r="J106" i="9"/>
  <c r="S107" i="9" l="1"/>
  <c r="O107" i="9"/>
  <c r="N107" i="9"/>
  <c r="C107" i="9"/>
  <c r="B107" i="9"/>
  <c r="F107" i="9"/>
  <c r="R107" i="9"/>
  <c r="G107" i="9"/>
  <c r="U107" i="9"/>
  <c r="J107" i="9"/>
  <c r="H107" i="9"/>
  <c r="A108" i="9"/>
  <c r="M107" i="9"/>
  <c r="I107" i="9"/>
  <c r="T107" i="9"/>
  <c r="F107" i="2"/>
  <c r="N107" i="2"/>
  <c r="C107" i="2"/>
  <c r="B107" i="2"/>
  <c r="A108" i="2"/>
  <c r="U107" i="2"/>
  <c r="T107" i="2"/>
  <c r="O107" i="2"/>
  <c r="S107" i="2"/>
  <c r="R107" i="2"/>
  <c r="M107" i="2"/>
  <c r="J107" i="2"/>
  <c r="I107" i="2"/>
  <c r="H107" i="2"/>
  <c r="G107" i="2"/>
  <c r="N107" i="8"/>
  <c r="M107" i="8"/>
  <c r="R107" i="8"/>
  <c r="T107" i="8"/>
  <c r="O107" i="8"/>
  <c r="J107" i="8"/>
  <c r="I107" i="8"/>
  <c r="F107" i="8"/>
  <c r="H107" i="8"/>
  <c r="G107" i="8"/>
  <c r="A108" i="8"/>
  <c r="C107" i="8"/>
  <c r="U107" i="8"/>
  <c r="S107" i="8"/>
  <c r="B107" i="8"/>
  <c r="H108" i="9" l="1"/>
  <c r="A109" i="9"/>
  <c r="U108" i="9"/>
  <c r="S108" i="9"/>
  <c r="N108" i="9"/>
  <c r="J108" i="9"/>
  <c r="G108" i="9"/>
  <c r="F108" i="9"/>
  <c r="M108" i="9"/>
  <c r="I108" i="9"/>
  <c r="C108" i="9"/>
  <c r="R108" i="9"/>
  <c r="T108" i="9"/>
  <c r="O108" i="9"/>
  <c r="B108" i="9"/>
  <c r="N108" i="8"/>
  <c r="M108" i="8"/>
  <c r="R108" i="8"/>
  <c r="S108" i="8"/>
  <c r="O108" i="8"/>
  <c r="I108" i="8"/>
  <c r="F108" i="8"/>
  <c r="J108" i="8"/>
  <c r="U108" i="8"/>
  <c r="T108" i="8"/>
  <c r="A109" i="8"/>
  <c r="G108" i="8"/>
  <c r="C108" i="8"/>
  <c r="B108" i="8"/>
  <c r="H108" i="8"/>
  <c r="A109" i="2"/>
  <c r="J108" i="2"/>
  <c r="N108" i="2"/>
  <c r="O108" i="2"/>
  <c r="H108" i="2"/>
  <c r="S108" i="2"/>
  <c r="R108" i="2"/>
  <c r="F108" i="2"/>
  <c r="B108" i="2"/>
  <c r="I108" i="2"/>
  <c r="T108" i="2"/>
  <c r="M108" i="2"/>
  <c r="G108" i="2"/>
  <c r="C108" i="2"/>
  <c r="U108" i="2"/>
  <c r="I109" i="2" l="1"/>
  <c r="M109" i="2"/>
  <c r="H109" i="2"/>
  <c r="G109" i="2"/>
  <c r="J109" i="2"/>
  <c r="O109" i="2"/>
  <c r="R109" i="2"/>
  <c r="N109" i="2"/>
  <c r="F109" i="2"/>
  <c r="C109" i="2"/>
  <c r="B109" i="2"/>
  <c r="U109" i="2"/>
  <c r="S109" i="2"/>
  <c r="T109" i="2"/>
  <c r="A110" i="2"/>
  <c r="I109" i="8"/>
  <c r="H109" i="8"/>
  <c r="U109" i="8"/>
  <c r="A110" i="8"/>
  <c r="S109" i="8"/>
  <c r="R109" i="8"/>
  <c r="M109" i="8"/>
  <c r="F109" i="8"/>
  <c r="C109" i="8"/>
  <c r="J109" i="8"/>
  <c r="T109" i="8"/>
  <c r="O109" i="8"/>
  <c r="N109" i="8"/>
  <c r="G109" i="8"/>
  <c r="B109" i="8"/>
  <c r="O109" i="9"/>
  <c r="N109" i="9"/>
  <c r="M109" i="9"/>
  <c r="C109" i="9"/>
  <c r="B109" i="9"/>
  <c r="A110" i="9"/>
  <c r="U109" i="9"/>
  <c r="R109" i="9"/>
  <c r="F109" i="9"/>
  <c r="J109" i="9"/>
  <c r="I109" i="9"/>
  <c r="H109" i="9"/>
  <c r="S109" i="9"/>
  <c r="T109" i="9"/>
  <c r="G109" i="9"/>
  <c r="M110" i="8" l="1"/>
  <c r="S110" i="8"/>
  <c r="R110" i="8"/>
  <c r="A111" i="8"/>
  <c r="U110" i="8"/>
  <c r="B110" i="8"/>
  <c r="O110" i="8"/>
  <c r="T110" i="8"/>
  <c r="I110" i="8"/>
  <c r="H110" i="8"/>
  <c r="G110" i="8"/>
  <c r="F110" i="8"/>
  <c r="C110" i="8"/>
  <c r="N110" i="8"/>
  <c r="J110" i="8"/>
  <c r="R110" i="2"/>
  <c r="F110" i="2"/>
  <c r="M110" i="2"/>
  <c r="C110" i="2"/>
  <c r="A111" i="2"/>
  <c r="U110" i="2"/>
  <c r="T110" i="2"/>
  <c r="O110" i="2"/>
  <c r="N110" i="2"/>
  <c r="G110" i="2"/>
  <c r="S110" i="2"/>
  <c r="J110" i="2"/>
  <c r="H110" i="2"/>
  <c r="I110" i="2"/>
  <c r="B110" i="2"/>
  <c r="G110" i="9"/>
  <c r="A111" i="9"/>
  <c r="U110" i="9"/>
  <c r="T110" i="9"/>
  <c r="F110" i="9"/>
  <c r="S110" i="9"/>
  <c r="N110" i="9"/>
  <c r="M110" i="9"/>
  <c r="B110" i="9"/>
  <c r="I110" i="9"/>
  <c r="O110" i="9"/>
  <c r="R110" i="9"/>
  <c r="J110" i="9"/>
  <c r="H110" i="9"/>
  <c r="C110" i="9"/>
  <c r="G111" i="2" l="1"/>
  <c r="M111" i="2"/>
  <c r="J111" i="2"/>
  <c r="R111" i="2"/>
  <c r="B111" i="2"/>
  <c r="N111" i="2"/>
  <c r="I111" i="2"/>
  <c r="U111" i="2"/>
  <c r="T111" i="2"/>
  <c r="F111" i="2"/>
  <c r="C111" i="2"/>
  <c r="S111" i="2"/>
  <c r="O111" i="2"/>
  <c r="H111" i="2"/>
  <c r="N111" i="9"/>
  <c r="M111" i="9"/>
  <c r="C111" i="9"/>
  <c r="B111" i="9"/>
  <c r="J111" i="9"/>
  <c r="F111" i="9"/>
  <c r="I111" i="9"/>
  <c r="G111" i="9"/>
  <c r="U111" i="9"/>
  <c r="T111" i="9"/>
  <c r="S111" i="9"/>
  <c r="R111" i="9"/>
  <c r="H111" i="9"/>
  <c r="O111" i="9"/>
  <c r="C111" i="8"/>
  <c r="O111" i="8"/>
  <c r="S111" i="8"/>
  <c r="M111" i="8"/>
  <c r="B111" i="8"/>
  <c r="I111" i="8"/>
  <c r="R111" i="8"/>
  <c r="N111" i="8"/>
  <c r="J111" i="8"/>
  <c r="T111" i="8"/>
  <c r="H111" i="8"/>
  <c r="G111" i="8"/>
  <c r="F111" i="8"/>
  <c r="U111" i="8"/>
  <c r="E5" i="11" l="1"/>
  <c r="B3" i="11" l="1" a="1"/>
  <c r="B3" i="11" s="1"/>
  <c r="P8" i="11" l="1"/>
  <c r="P151" i="11"/>
  <c r="P119" i="11"/>
  <c r="Q78" i="11"/>
  <c r="Q87" i="11"/>
  <c r="O88" i="11"/>
  <c r="M88" i="11" s="1"/>
  <c r="O178" i="11"/>
  <c r="M178" i="11" s="1"/>
  <c r="O119" i="11"/>
  <c r="M119" i="11" s="1"/>
  <c r="Q122" i="11"/>
  <c r="O76" i="11"/>
  <c r="M76" i="11" s="1"/>
  <c r="O36" i="11"/>
  <c r="M36" i="11" s="1"/>
  <c r="Q121" i="11"/>
  <c r="P160" i="11"/>
  <c r="Q163" i="11"/>
  <c r="O185" i="11"/>
  <c r="M185" i="11" s="1"/>
  <c r="Q171" i="11"/>
  <c r="P135" i="11"/>
  <c r="Q16" i="11"/>
  <c r="Q159" i="11"/>
  <c r="Q127" i="11"/>
  <c r="O95" i="11"/>
  <c r="M95" i="11" s="1"/>
  <c r="O104" i="11"/>
  <c r="M104" i="11" s="1"/>
  <c r="P96" i="11"/>
  <c r="O23" i="11"/>
  <c r="M23" i="11" s="1"/>
  <c r="Q131" i="11"/>
  <c r="P150" i="11"/>
  <c r="Q91" i="11"/>
  <c r="O56" i="11"/>
  <c r="M56" i="11" s="1"/>
  <c r="P140" i="11"/>
  <c r="O18" i="11"/>
  <c r="M18" i="11" s="1"/>
  <c r="O183" i="11"/>
  <c r="M183" i="11" s="1"/>
  <c r="O25" i="11"/>
  <c r="M25" i="11" s="1"/>
  <c r="Q31" i="11"/>
  <c r="Q67" i="11"/>
  <c r="Q10" i="11"/>
  <c r="O176" i="11"/>
  <c r="M176" i="11" s="1"/>
  <c r="O144" i="11"/>
  <c r="P103" i="11"/>
  <c r="P112" i="11"/>
  <c r="Q104" i="11"/>
  <c r="O34" i="11"/>
  <c r="M34" i="11" s="1"/>
  <c r="Q142" i="11"/>
  <c r="P165" i="11"/>
  <c r="P108" i="11"/>
  <c r="O79" i="11"/>
  <c r="M79" i="11" s="1"/>
  <c r="Q158" i="11"/>
  <c r="P40" i="11"/>
  <c r="P21" i="11"/>
  <c r="O49" i="11"/>
  <c r="M49" i="11" s="1"/>
  <c r="O73" i="11"/>
  <c r="M73" i="11" s="1"/>
  <c r="O148" i="11"/>
  <c r="M148" i="11" s="1"/>
  <c r="O11" i="11"/>
  <c r="M11" i="11" s="1"/>
  <c r="P66" i="11"/>
  <c r="P19" i="11"/>
  <c r="P168" i="11"/>
  <c r="Q124" i="11"/>
  <c r="Q132" i="11"/>
  <c r="Q27" i="11"/>
  <c r="P185" i="11"/>
  <c r="Q144" i="11"/>
  <c r="Q153" i="11"/>
  <c r="O154" i="11"/>
  <c r="M154" i="11" s="1"/>
  <c r="O59" i="11"/>
  <c r="M59" i="11" s="1"/>
  <c r="O106" i="11"/>
  <c r="M106" i="11" s="1"/>
  <c r="O182" i="11"/>
  <c r="M182" i="11" s="1"/>
  <c r="P57" i="11"/>
  <c r="Q161" i="11"/>
  <c r="Q25" i="11"/>
  <c r="P25" i="11"/>
  <c r="Q154" i="11"/>
  <c r="P68" i="11"/>
  <c r="O161" i="11"/>
  <c r="M161" i="11" s="1"/>
  <c r="P162" i="11"/>
  <c r="Q72" i="11"/>
  <c r="P14" i="11"/>
  <c r="P81" i="11"/>
  <c r="O127" i="11"/>
  <c r="M127" i="11" s="1"/>
  <c r="O186" i="11"/>
  <c r="M186" i="11" s="1"/>
  <c r="P169" i="11"/>
  <c r="O31" i="11"/>
  <c r="M31" i="11" s="1"/>
  <c r="P18" i="11"/>
  <c r="Q114" i="11"/>
  <c r="O85" i="11"/>
  <c r="M85" i="11" s="1"/>
  <c r="Q28" i="11"/>
  <c r="Q186" i="11"/>
  <c r="P155" i="11"/>
  <c r="P181" i="11"/>
  <c r="P56" i="11"/>
  <c r="Q40" i="11"/>
  <c r="P130" i="11"/>
  <c r="O69" i="11"/>
  <c r="M69" i="11" s="1"/>
  <c r="O27" i="11"/>
  <c r="M27" i="11" s="1"/>
  <c r="P184" i="11"/>
  <c r="P152" i="11"/>
  <c r="Q111" i="11"/>
  <c r="Q120" i="11"/>
  <c r="O121" i="11"/>
  <c r="M121" i="11" s="1"/>
  <c r="Q47" i="11"/>
  <c r="Q179" i="11"/>
  <c r="O181" i="11"/>
  <c r="M181" i="11" s="1"/>
  <c r="Q123" i="11"/>
  <c r="P116" i="11"/>
  <c r="P175" i="11"/>
  <c r="P64" i="11"/>
  <c r="O42" i="11"/>
  <c r="M42" i="11" s="1"/>
  <c r="P67" i="11"/>
  <c r="P92" i="11"/>
  <c r="P73" i="11"/>
  <c r="P35" i="11"/>
  <c r="Q160" i="11"/>
  <c r="O128" i="11"/>
  <c r="M128" i="11" s="1"/>
  <c r="O137" i="11"/>
  <c r="M137" i="11" s="1"/>
  <c r="P129" i="11"/>
  <c r="P58" i="11"/>
  <c r="Q9" i="11"/>
  <c r="P10" i="11"/>
  <c r="O152" i="11"/>
  <c r="M152" i="11" s="1"/>
  <c r="Q135" i="11"/>
  <c r="O17" i="11"/>
  <c r="M17" i="11" s="1"/>
  <c r="P102" i="11"/>
  <c r="Q110" i="11"/>
  <c r="P114" i="11"/>
  <c r="O150" i="11"/>
  <c r="M150" i="11" s="1"/>
  <c r="Q43" i="11"/>
  <c r="O177" i="11"/>
  <c r="M177" i="11" s="1"/>
  <c r="P136" i="11"/>
  <c r="P145" i="11"/>
  <c r="Q137" i="11"/>
  <c r="Q82" i="11"/>
  <c r="P48" i="11"/>
  <c r="P75" i="11"/>
  <c r="Q157" i="11"/>
  <c r="P39" i="11"/>
  <c r="O86" i="11"/>
  <c r="M86" i="11" s="1"/>
  <c r="O165" i="11"/>
  <c r="M165" i="11" s="1"/>
  <c r="Q73" i="11"/>
  <c r="O60" i="11"/>
  <c r="P94" i="11"/>
  <c r="P174" i="11"/>
  <c r="P105" i="11"/>
  <c r="O44" i="11"/>
  <c r="O12" i="11"/>
  <c r="M12" i="11" s="1"/>
  <c r="O170" i="11"/>
  <c r="M170" i="11" s="1"/>
  <c r="O131" i="11"/>
  <c r="M131" i="11" s="1"/>
  <c r="Q150" i="11"/>
  <c r="O15" i="11"/>
  <c r="M15" i="11" s="1"/>
  <c r="O180" i="11"/>
  <c r="P89" i="11"/>
  <c r="O156" i="11"/>
  <c r="M156" i="11" s="1"/>
  <c r="Q76" i="11"/>
  <c r="P52" i="11"/>
  <c r="P20" i="11"/>
  <c r="P178" i="11"/>
  <c r="Q170" i="11"/>
  <c r="O142" i="11"/>
  <c r="M142" i="11" s="1"/>
  <c r="P83" i="11"/>
  <c r="Q165" i="11"/>
  <c r="P36" i="11"/>
  <c r="O100" i="11"/>
  <c r="P183" i="11"/>
  <c r="O113" i="11"/>
  <c r="O74" i="11"/>
  <c r="M74" i="11" s="1"/>
  <c r="Q60" i="11"/>
  <c r="Q177" i="11"/>
  <c r="O187" i="11"/>
  <c r="M187" i="11" s="1"/>
  <c r="Q107" i="11"/>
  <c r="Q44" i="11"/>
  <c r="Q140" i="11"/>
  <c r="O24" i="11"/>
  <c r="M24" i="11" s="1"/>
  <c r="P186" i="11"/>
  <c r="P156" i="11"/>
  <c r="P27" i="11"/>
  <c r="P176" i="11"/>
  <c r="P144" i="11"/>
  <c r="O120" i="11"/>
  <c r="M120" i="11" s="1"/>
  <c r="O129" i="11"/>
  <c r="M129" i="11" s="1"/>
  <c r="P117" i="11"/>
  <c r="P142" i="11"/>
  <c r="P138" i="11"/>
  <c r="O28" i="11"/>
  <c r="M28" i="11" s="1"/>
  <c r="O92" i="11"/>
  <c r="O158" i="11"/>
  <c r="M158" i="11" s="1"/>
  <c r="Q17" i="11"/>
  <c r="O163" i="11"/>
  <c r="M163" i="11" s="1"/>
  <c r="P88" i="11"/>
  <c r="P50" i="11"/>
  <c r="O130" i="11"/>
  <c r="M130" i="11" s="1"/>
  <c r="P97" i="11"/>
  <c r="Q35" i="11"/>
  <c r="Q184" i="11"/>
  <c r="Q152" i="11"/>
  <c r="P128" i="11"/>
  <c r="P137" i="11"/>
  <c r="Q130" i="11"/>
  <c r="Q155" i="11"/>
  <c r="P149" i="11"/>
  <c r="P43" i="11"/>
  <c r="O109" i="11"/>
  <c r="M109" i="11" s="1"/>
  <c r="Q15" i="11"/>
  <c r="P59" i="11"/>
  <c r="Q180" i="11"/>
  <c r="P109" i="11"/>
  <c r="P69" i="11"/>
  <c r="O51" i="11"/>
  <c r="M51" i="11" s="1"/>
  <c r="Q172" i="11"/>
  <c r="O52" i="11"/>
  <c r="M52" i="11" s="1"/>
  <c r="O20" i="11"/>
  <c r="M20" i="11" s="1"/>
  <c r="O169" i="11"/>
  <c r="M169" i="11" s="1"/>
  <c r="Q136" i="11"/>
  <c r="Q145" i="11"/>
  <c r="Q141" i="11"/>
  <c r="Q166" i="11"/>
  <c r="Q162" i="11"/>
  <c r="P61" i="11"/>
  <c r="O124" i="11"/>
  <c r="M124" i="11" s="1"/>
  <c r="Q80" i="11"/>
  <c r="O101" i="11"/>
  <c r="M101" i="11" s="1"/>
  <c r="Q19" i="11"/>
  <c r="Q128" i="11"/>
  <c r="O90" i="11"/>
  <c r="M90" i="11" s="1"/>
  <c r="O133" i="11"/>
  <c r="M133" i="11" s="1"/>
  <c r="O173" i="11"/>
  <c r="M173" i="11" s="1"/>
  <c r="P60" i="11"/>
  <c r="P28" i="11"/>
  <c r="P177" i="11"/>
  <c r="O153" i="11"/>
  <c r="M153" i="11" s="1"/>
  <c r="O162" i="11"/>
  <c r="M162" i="11" s="1"/>
  <c r="Q8" i="11"/>
  <c r="P179" i="11"/>
  <c r="P173" i="11"/>
  <c r="P91" i="11"/>
  <c r="P139" i="11"/>
  <c r="Q99" i="11"/>
  <c r="P122" i="11"/>
  <c r="O41" i="11"/>
  <c r="M41" i="11" s="1"/>
  <c r="P147" i="11"/>
  <c r="Q113" i="11"/>
  <c r="P51" i="11"/>
  <c r="O98" i="11"/>
  <c r="M98" i="11" s="1"/>
  <c r="Q68" i="11"/>
  <c r="Q36" i="11"/>
  <c r="Q185" i="11"/>
  <c r="P161" i="11"/>
  <c r="P170" i="11"/>
  <c r="P47" i="11"/>
  <c r="P9" i="11"/>
  <c r="Q41" i="11"/>
  <c r="O108" i="11"/>
  <c r="P154" i="11"/>
  <c r="P121" i="11"/>
  <c r="P141" i="11"/>
  <c r="P65" i="11"/>
  <c r="P164" i="11"/>
  <c r="O132" i="11"/>
  <c r="P133" i="11"/>
  <c r="Q173" i="11"/>
  <c r="P93" i="11"/>
  <c r="O111" i="11"/>
  <c r="M111" i="11" s="1"/>
  <c r="Q54" i="11"/>
  <c r="O94" i="11"/>
  <c r="M94" i="11" s="1"/>
  <c r="P54" i="11"/>
  <c r="P31" i="11"/>
  <c r="O122" i="11"/>
  <c r="M122" i="11" s="1"/>
  <c r="P127" i="11"/>
  <c r="O115" i="11"/>
  <c r="M115" i="11" s="1"/>
  <c r="Q101" i="11"/>
  <c r="O37" i="11"/>
  <c r="M37" i="11" s="1"/>
  <c r="O71" i="11"/>
  <c r="M71" i="11" s="1"/>
  <c r="Q106" i="11"/>
  <c r="O10" i="11"/>
  <c r="M10" i="11" s="1"/>
  <c r="O46" i="11"/>
  <c r="M46" i="11" s="1"/>
  <c r="O141" i="11"/>
  <c r="M141" i="11" s="1"/>
  <c r="O147" i="11"/>
  <c r="M147" i="11" s="1"/>
  <c r="P115" i="11"/>
  <c r="O118" i="11"/>
  <c r="M118" i="11" s="1"/>
  <c r="P45" i="11"/>
  <c r="P79" i="11"/>
  <c r="Q117" i="11"/>
  <c r="Q26" i="11"/>
  <c r="Q169" i="11"/>
  <c r="O159" i="11"/>
  <c r="M159" i="11" s="1"/>
  <c r="O164" i="11"/>
  <c r="O33" i="11"/>
  <c r="M33" i="11" s="1"/>
  <c r="Q59" i="11"/>
  <c r="O160" i="11"/>
  <c r="M160" i="11" s="1"/>
  <c r="P33" i="11"/>
  <c r="P78" i="11"/>
  <c r="O75" i="11"/>
  <c r="M75" i="11" s="1"/>
  <c r="O40" i="11"/>
  <c r="M40" i="11" s="1"/>
  <c r="O35" i="11"/>
  <c r="M35" i="11" s="1"/>
  <c r="Q86" i="11"/>
  <c r="O179" i="11"/>
  <c r="M179" i="11" s="1"/>
  <c r="O65" i="11"/>
  <c r="M65" i="11" s="1"/>
  <c r="Q24" i="11"/>
  <c r="O103" i="11"/>
  <c r="M103" i="11" s="1"/>
  <c r="O9" i="11"/>
  <c r="M9" i="11" s="1"/>
  <c r="Q97" i="11"/>
  <c r="Q83" i="11"/>
  <c r="O67" i="11"/>
  <c r="M67" i="11" s="1"/>
  <c r="P49" i="11"/>
  <c r="O184" i="11"/>
  <c r="M184" i="11" s="1"/>
  <c r="P71" i="11"/>
  <c r="P23" i="11"/>
  <c r="O43" i="11"/>
  <c r="M43" i="11" s="1"/>
  <c r="P101" i="11"/>
  <c r="Q88" i="11"/>
  <c r="O19" i="11"/>
  <c r="M19" i="11" s="1"/>
  <c r="O80" i="11"/>
  <c r="M80" i="11" s="1"/>
  <c r="Q109" i="11"/>
  <c r="O136" i="11"/>
  <c r="M136" i="11" s="1"/>
  <c r="O96" i="11"/>
  <c r="M96" i="11" s="1"/>
  <c r="Q58" i="11"/>
  <c r="O99" i="11"/>
  <c r="M99" i="11" s="1"/>
  <c r="Q143" i="11"/>
  <c r="Q52" i="11"/>
  <c r="P12" i="11"/>
  <c r="O72" i="11"/>
  <c r="M72" i="11" s="1"/>
  <c r="Q116" i="11"/>
  <c r="Q147" i="11"/>
  <c r="Q93" i="11"/>
  <c r="Q95" i="11"/>
  <c r="Q139" i="11"/>
  <c r="O134" i="11"/>
  <c r="M134" i="11" s="1"/>
  <c r="O29" i="11"/>
  <c r="O107" i="11"/>
  <c r="M107" i="11" s="1"/>
  <c r="Q174" i="11"/>
  <c r="P148" i="11"/>
  <c r="P118" i="11"/>
  <c r="P131" i="11"/>
  <c r="P125" i="11"/>
  <c r="Q45" i="11"/>
  <c r="P30" i="11"/>
  <c r="Q181" i="11"/>
  <c r="O145" i="11"/>
  <c r="M145" i="11" s="1"/>
  <c r="O50" i="11"/>
  <c r="M50" i="11" s="1"/>
  <c r="O143" i="11"/>
  <c r="M143" i="11" s="1"/>
  <c r="Q34" i="11"/>
  <c r="P80" i="11"/>
  <c r="O68" i="11"/>
  <c r="P70" i="11"/>
  <c r="O55" i="11"/>
  <c r="M55" i="11" s="1"/>
  <c r="P123" i="11"/>
  <c r="P99" i="11"/>
  <c r="Q89" i="11"/>
  <c r="Q12" i="11"/>
  <c r="P72" i="11"/>
  <c r="O117" i="11"/>
  <c r="M117" i="11" s="1"/>
  <c r="P113" i="11"/>
  <c r="O102" i="11"/>
  <c r="M102" i="11" s="1"/>
  <c r="P167" i="11"/>
  <c r="Q125" i="11"/>
  <c r="P157" i="11"/>
  <c r="Q39" i="11"/>
  <c r="P126" i="11"/>
  <c r="Q53" i="11"/>
  <c r="Q13" i="11"/>
  <c r="O155" i="11"/>
  <c r="M155" i="11" s="1"/>
  <c r="Q42" i="11"/>
  <c r="Q182" i="11"/>
  <c r="Q176" i="11"/>
  <c r="Q183" i="11"/>
  <c r="Q115" i="11"/>
  <c r="Q134" i="11"/>
  <c r="O70" i="11"/>
  <c r="M70" i="11" s="1"/>
  <c r="O30" i="11"/>
  <c r="M30" i="11" s="1"/>
  <c r="O166" i="11"/>
  <c r="M166" i="11" s="1"/>
  <c r="Q32" i="11"/>
  <c r="P24" i="11"/>
  <c r="O151" i="11"/>
  <c r="M151" i="11" s="1"/>
  <c r="P38" i="11"/>
  <c r="P166" i="11"/>
  <c r="Q49" i="11"/>
  <c r="Q48" i="11"/>
  <c r="P159" i="11"/>
  <c r="Q46" i="11"/>
  <c r="Q90" i="11"/>
  <c r="O64" i="11"/>
  <c r="M64" i="11" s="1"/>
  <c r="O116" i="11"/>
  <c r="M116" i="11" s="1"/>
  <c r="Q167" i="11"/>
  <c r="O63" i="11"/>
  <c r="M63" i="11" s="1"/>
  <c r="P11" i="11"/>
  <c r="P111" i="11"/>
  <c r="O112" i="11"/>
  <c r="M112" i="11" s="1"/>
  <c r="Q51" i="11"/>
  <c r="Q119" i="11"/>
  <c r="Q79" i="11"/>
  <c r="P34" i="11"/>
  <c r="O61" i="11"/>
  <c r="M61" i="11" s="1"/>
  <c r="P124" i="11"/>
  <c r="Q133" i="11"/>
  <c r="O77" i="11"/>
  <c r="M77" i="11" s="1"/>
  <c r="Q75" i="11"/>
  <c r="Q129" i="11"/>
  <c r="P85" i="11"/>
  <c r="P104" i="11"/>
  <c r="O91" i="11"/>
  <c r="M91" i="11" s="1"/>
  <c r="Q64" i="11"/>
  <c r="P55" i="11"/>
  <c r="Q20" i="11"/>
  <c r="Q112" i="11"/>
  <c r="O123" i="11"/>
  <c r="M123" i="11" s="1"/>
  <c r="O84" i="11"/>
  <c r="Q164" i="11"/>
  <c r="O110" i="11"/>
  <c r="M110" i="11" s="1"/>
  <c r="Q178" i="11"/>
  <c r="O138" i="11"/>
  <c r="M138" i="11" s="1"/>
  <c r="Q102" i="11"/>
  <c r="Q55" i="11"/>
  <c r="P37" i="11"/>
  <c r="O22" i="11"/>
  <c r="M22" i="11" s="1"/>
  <c r="O167" i="11"/>
  <c r="M167" i="11" s="1"/>
  <c r="P15" i="11"/>
  <c r="P187" i="11"/>
  <c r="P134" i="11"/>
  <c r="Q126" i="11"/>
  <c r="Q23" i="11"/>
  <c r="Q56" i="11"/>
  <c r="P74" i="11"/>
  <c r="O62" i="11"/>
  <c r="M62" i="11" s="1"/>
  <c r="Q38" i="11"/>
  <c r="Q11" i="11"/>
  <c r="P180" i="11"/>
  <c r="Q156" i="11"/>
  <c r="P77" i="11"/>
  <c r="O48" i="11"/>
  <c r="M48" i="11" s="1"/>
  <c r="Q18" i="11"/>
  <c r="Q74" i="11"/>
  <c r="Q85" i="11"/>
  <c r="P63" i="11"/>
  <c r="Q138" i="11"/>
  <c r="P84" i="11"/>
  <c r="O157" i="11"/>
  <c r="M157" i="11" s="1"/>
  <c r="O21" i="11"/>
  <c r="M21" i="11" s="1"/>
  <c r="Q71" i="11"/>
  <c r="O83" i="11"/>
  <c r="M83" i="11" s="1"/>
  <c r="O140" i="11"/>
  <c r="Q148" i="11"/>
  <c r="P153" i="11"/>
  <c r="P110" i="11"/>
  <c r="P29" i="11"/>
  <c r="O14" i="11"/>
  <c r="M14" i="11" s="1"/>
  <c r="Q96" i="11"/>
  <c r="O13" i="11"/>
  <c r="M13" i="11" s="1"/>
  <c r="P158" i="11"/>
  <c r="O146" i="11"/>
  <c r="M146" i="11" s="1"/>
  <c r="O171" i="11"/>
  <c r="M171" i="11" s="1"/>
  <c r="O89" i="11"/>
  <c r="M89" i="11" s="1"/>
  <c r="Q118" i="11"/>
  <c r="Q37" i="11"/>
  <c r="P22" i="11"/>
  <c r="P107" i="11"/>
  <c r="Q29" i="11"/>
  <c r="R29" i="11" s="1"/>
  <c r="O175" i="11"/>
  <c r="M175" i="11" s="1"/>
  <c r="Q84" i="11"/>
  <c r="Q187" i="11"/>
  <c r="Q92" i="11"/>
  <c r="O135" i="11"/>
  <c r="M135" i="11" s="1"/>
  <c r="O54" i="11"/>
  <c r="M54" i="11" s="1"/>
  <c r="O8" i="11"/>
  <c r="M8" i="11" s="1"/>
  <c r="P120" i="11"/>
  <c r="P44" i="11"/>
  <c r="O16" i="11"/>
  <c r="M16" i="11" s="1"/>
  <c r="P146" i="11"/>
  <c r="O26" i="11"/>
  <c r="M26" i="11" s="1"/>
  <c r="O172" i="11"/>
  <c r="P143" i="11"/>
  <c r="P62" i="11"/>
  <c r="Q22" i="11"/>
  <c r="P16" i="11"/>
  <c r="Q62" i="11"/>
  <c r="O39" i="11"/>
  <c r="M39" i="11" s="1"/>
  <c r="P163" i="11"/>
  <c r="O149" i="11"/>
  <c r="M149" i="11" s="1"/>
  <c r="O97" i="11"/>
  <c r="M97" i="11" s="1"/>
  <c r="Q151" i="11"/>
  <c r="Q70" i="11"/>
  <c r="Q33" i="11"/>
  <c r="Q30" i="11"/>
  <c r="Q63" i="11"/>
  <c r="R63" i="11" s="1"/>
  <c r="O57" i="11"/>
  <c r="M57" i="11" s="1"/>
  <c r="O66" i="11"/>
  <c r="M66" i="11" s="1"/>
  <c r="P171" i="11"/>
  <c r="P172" i="11"/>
  <c r="O168" i="11"/>
  <c r="M168" i="11" s="1"/>
  <c r="O87" i="11"/>
  <c r="M87" i="11" s="1"/>
  <c r="O47" i="11"/>
  <c r="M47" i="11" s="1"/>
  <c r="P41" i="11"/>
  <c r="Q77" i="11"/>
  <c r="O81" i="11"/>
  <c r="M81" i="11" s="1"/>
  <c r="O105" i="11"/>
  <c r="M105" i="11" s="1"/>
  <c r="P26" i="11"/>
  <c r="P98" i="11"/>
  <c r="O45" i="11"/>
  <c r="M45" i="11" s="1"/>
  <c r="P95" i="11"/>
  <c r="Q69" i="11"/>
  <c r="O53" i="11"/>
  <c r="M53" i="11" s="1"/>
  <c r="Q108" i="11"/>
  <c r="Q175" i="11"/>
  <c r="O126" i="11"/>
  <c r="M126" i="11" s="1"/>
  <c r="Q50" i="11"/>
  <c r="Q98" i="11"/>
  <c r="P53" i="11"/>
  <c r="Q103" i="11"/>
  <c r="O82" i="11"/>
  <c r="M82" i="11" s="1"/>
  <c r="Q65" i="11"/>
  <c r="O139" i="11"/>
  <c r="M139" i="11" s="1"/>
  <c r="P17" i="11"/>
  <c r="Q146" i="11"/>
  <c r="P90" i="11"/>
  <c r="O174" i="11"/>
  <c r="M174" i="11" s="1"/>
  <c r="Q61" i="11"/>
  <c r="P13" i="11"/>
  <c r="O93" i="11"/>
  <c r="M93" i="11" s="1"/>
  <c r="P76" i="11"/>
  <c r="P42" i="11"/>
  <c r="O78" i="11"/>
  <c r="M78" i="11" s="1"/>
  <c r="P86" i="11"/>
  <c r="Q94" i="11"/>
  <c r="R94" i="11" s="1"/>
  <c r="Q21" i="11"/>
  <c r="O38" i="11"/>
  <c r="M38" i="11" s="1"/>
  <c r="P46" i="11"/>
  <c r="P106" i="11"/>
  <c r="O58" i="11"/>
  <c r="M58" i="11" s="1"/>
  <c r="P82" i="11"/>
  <c r="Q100" i="11"/>
  <c r="O114" i="11"/>
  <c r="M114" i="11" s="1"/>
  <c r="Q168" i="11"/>
  <c r="R168" i="11" s="1"/>
  <c r="P182" i="11"/>
  <c r="Q14" i="11"/>
  <c r="Q81" i="11"/>
  <c r="Q66" i="11"/>
  <c r="Q105" i="11"/>
  <c r="Q149" i="11"/>
  <c r="P32" i="11"/>
  <c r="O125" i="11"/>
  <c r="M125" i="11" s="1"/>
  <c r="Q57" i="11"/>
  <c r="P100" i="11"/>
  <c r="P87" i="11"/>
  <c r="P132" i="11"/>
  <c r="O32" i="11"/>
  <c r="M32" i="11" s="1"/>
  <c r="M144" i="11"/>
  <c r="M113" i="11"/>
  <c r="M29" i="11"/>
  <c r="P7" i="11"/>
  <c r="Q7" i="11"/>
  <c r="O7" i="11"/>
  <c r="M7" i="11" s="1"/>
  <c r="E2" i="11"/>
  <c r="R66" i="11" l="1"/>
  <c r="R173" i="11"/>
  <c r="R181" i="11"/>
  <c r="R118" i="11"/>
  <c r="R93" i="11"/>
  <c r="R111" i="11"/>
  <c r="R153" i="11"/>
  <c r="R35" i="11"/>
  <c r="R74" i="11"/>
  <c r="R113" i="11"/>
  <c r="R40" i="11"/>
  <c r="R65" i="11"/>
  <c r="R61" i="11"/>
  <c r="R34" i="11"/>
  <c r="R134" i="11"/>
  <c r="R60" i="11"/>
  <c r="R176" i="11"/>
  <c r="R187" i="11"/>
  <c r="R182" i="11"/>
  <c r="R23" i="11"/>
  <c r="R51" i="11"/>
  <c r="R126" i="11"/>
  <c r="R125" i="11"/>
  <c r="R132" i="11"/>
  <c r="R165" i="11"/>
  <c r="R144" i="11"/>
  <c r="R33" i="11"/>
  <c r="R137" i="11"/>
  <c r="R120" i="11"/>
  <c r="R147" i="11"/>
  <c r="R100" i="11"/>
  <c r="R30" i="11"/>
  <c r="R184" i="11"/>
  <c r="R70" i="11"/>
  <c r="R43" i="11"/>
  <c r="R151" i="11"/>
  <c r="R128" i="11"/>
  <c r="R91" i="11"/>
  <c r="R143" i="11"/>
  <c r="R58" i="11"/>
  <c r="R103" i="11"/>
  <c r="R105" i="11"/>
  <c r="R50" i="11"/>
  <c r="R140" i="11"/>
  <c r="R49" i="11"/>
  <c r="R166" i="11"/>
  <c r="R127" i="11"/>
  <c r="R68" i="11"/>
  <c r="R141" i="11"/>
  <c r="R180" i="11"/>
  <c r="R9" i="11"/>
  <c r="R81" i="11"/>
  <c r="R175" i="11"/>
  <c r="R71" i="11"/>
  <c r="R84" i="11"/>
  <c r="R88" i="11"/>
  <c r="R185" i="11"/>
  <c r="R145" i="11"/>
  <c r="R114" i="11"/>
  <c r="R152" i="11"/>
  <c r="R162" i="11"/>
  <c r="R16" i="11"/>
  <c r="R55" i="11"/>
  <c r="R62" i="11"/>
  <c r="R109" i="11"/>
  <c r="R17" i="11"/>
  <c r="R77" i="11"/>
  <c r="R86" i="11"/>
  <c r="R44" i="11"/>
  <c r="R96" i="11"/>
  <c r="R170" i="11"/>
  <c r="R172" i="11"/>
  <c r="R121" i="11"/>
  <c r="R178" i="11"/>
  <c r="M60" i="11"/>
  <c r="N60" i="11" s="1"/>
  <c r="R131" i="11"/>
  <c r="R41" i="11"/>
  <c r="R135" i="11"/>
  <c r="M68" i="11"/>
  <c r="N68" i="11" s="1"/>
  <c r="R48" i="11"/>
  <c r="R92" i="11"/>
  <c r="R156" i="11"/>
  <c r="R110" i="11"/>
  <c r="R167" i="11"/>
  <c r="R164" i="11"/>
  <c r="R169" i="11"/>
  <c r="R80" i="11"/>
  <c r="R46" i="11"/>
  <c r="R19" i="11"/>
  <c r="R108" i="11"/>
  <c r="R26" i="11"/>
  <c r="R98" i="11"/>
  <c r="R186" i="11"/>
  <c r="M84" i="11"/>
  <c r="N84" i="11" s="1"/>
  <c r="M180" i="11"/>
  <c r="N180" i="11" s="1"/>
  <c r="R129" i="11"/>
  <c r="M172" i="11"/>
  <c r="N172" i="11" s="1"/>
  <c r="R119" i="11"/>
  <c r="R57" i="11"/>
  <c r="R136" i="11"/>
  <c r="R150" i="11"/>
  <c r="M44" i="11"/>
  <c r="N44" i="11" s="1"/>
  <c r="R112" i="11"/>
  <c r="R171" i="11"/>
  <c r="R59" i="11"/>
  <c r="R52" i="11"/>
  <c r="R12" i="11"/>
  <c r="R160" i="11"/>
  <c r="R158" i="11"/>
  <c r="R163" i="11"/>
  <c r="R124" i="11"/>
  <c r="R20" i="11"/>
  <c r="R116" i="11"/>
  <c r="M164" i="11"/>
  <c r="N164" i="11" s="1"/>
  <c r="R36" i="11"/>
  <c r="R18" i="11"/>
  <c r="R115" i="11"/>
  <c r="R83" i="11"/>
  <c r="R101" i="11"/>
  <c r="R72" i="11"/>
  <c r="R142" i="11"/>
  <c r="R76" i="11"/>
  <c r="M132" i="11"/>
  <c r="N132" i="11" s="1"/>
  <c r="R183" i="11"/>
  <c r="R97" i="11"/>
  <c r="R99" i="11"/>
  <c r="R122" i="11"/>
  <c r="R104" i="11"/>
  <c r="R32" i="11"/>
  <c r="R138" i="11"/>
  <c r="R146" i="11"/>
  <c r="R28" i="11"/>
  <c r="R15" i="11"/>
  <c r="R133" i="11"/>
  <c r="R42" i="11"/>
  <c r="R174" i="11"/>
  <c r="R24" i="11"/>
  <c r="R107" i="11"/>
  <c r="R154" i="11"/>
  <c r="R102" i="11"/>
  <c r="R22" i="11"/>
  <c r="R11" i="11"/>
  <c r="R123" i="11"/>
  <c r="R87" i="11"/>
  <c r="R117" i="11"/>
  <c r="R148" i="11"/>
  <c r="M108" i="11"/>
  <c r="N108" i="11" s="1"/>
  <c r="R64" i="11"/>
  <c r="R85" i="11"/>
  <c r="R75" i="11"/>
  <c r="R38" i="11"/>
  <c r="R13" i="11"/>
  <c r="R8" i="11"/>
  <c r="R177" i="11"/>
  <c r="R157" i="11"/>
  <c r="R25" i="11"/>
  <c r="R78" i="11"/>
  <c r="R159" i="11"/>
  <c r="R106" i="11"/>
  <c r="R45" i="11"/>
  <c r="R21" i="11"/>
  <c r="R53" i="11"/>
  <c r="R54" i="11"/>
  <c r="R155" i="11"/>
  <c r="R179" i="11"/>
  <c r="R161" i="11"/>
  <c r="R10" i="11"/>
  <c r="R27" i="11"/>
  <c r="R89" i="11"/>
  <c r="R149" i="11"/>
  <c r="M140" i="11"/>
  <c r="N140" i="11" s="1"/>
  <c r="R69" i="11"/>
  <c r="R79" i="11"/>
  <c r="R139" i="11"/>
  <c r="R130" i="11"/>
  <c r="R47" i="11"/>
  <c r="R67" i="11"/>
  <c r="R90" i="11"/>
  <c r="R14" i="11"/>
  <c r="M100" i="11"/>
  <c r="N100" i="11" s="1"/>
  <c r="R73" i="11"/>
  <c r="M92" i="11"/>
  <c r="N92" i="11" s="1"/>
  <c r="R37" i="11"/>
  <c r="R56" i="11"/>
  <c r="R39" i="11"/>
  <c r="R95" i="11"/>
  <c r="R82" i="11"/>
  <c r="R31" i="11"/>
  <c r="N55" i="11"/>
  <c r="N12" i="11"/>
  <c r="N150" i="11"/>
  <c r="N177" i="11"/>
  <c r="N114" i="11"/>
  <c r="N184" i="11"/>
  <c r="N144" i="11"/>
  <c r="N167" i="11"/>
  <c r="N102" i="11"/>
  <c r="N173" i="11"/>
  <c r="N182" i="11"/>
  <c r="N61" i="11"/>
  <c r="N49" i="11"/>
  <c r="N38" i="11"/>
  <c r="N154" i="11"/>
  <c r="N53" i="11"/>
  <c r="N62" i="11"/>
  <c r="N90" i="11"/>
  <c r="N129" i="11"/>
  <c r="N52" i="11"/>
  <c r="N120" i="11"/>
  <c r="N110" i="11"/>
  <c r="N126" i="11"/>
  <c r="N94" i="11"/>
  <c r="N131" i="11"/>
  <c r="N106" i="11"/>
  <c r="N59" i="11"/>
  <c r="N149" i="11"/>
  <c r="N143" i="11"/>
  <c r="N27" i="11"/>
  <c r="N105" i="11"/>
  <c r="N22" i="11"/>
  <c r="N54" i="11"/>
  <c r="N93" i="11"/>
  <c r="N23" i="11"/>
  <c r="N97" i="11"/>
  <c r="N166" i="11"/>
  <c r="N20" i="11"/>
  <c r="N34" i="11"/>
  <c r="N179" i="11"/>
  <c r="N138" i="11"/>
  <c r="N119" i="11"/>
  <c r="N101" i="11"/>
  <c r="N39" i="11"/>
  <c r="N36" i="11"/>
  <c r="N42" i="11"/>
  <c r="N83" i="11"/>
  <c r="N158" i="11"/>
  <c r="N175" i="11"/>
  <c r="N32" i="11"/>
  <c r="N116" i="11"/>
  <c r="N45" i="11"/>
  <c r="N35" i="11"/>
  <c r="N169" i="11"/>
  <c r="N153" i="11"/>
  <c r="N73" i="11"/>
  <c r="N85" i="11"/>
  <c r="N65" i="11"/>
  <c r="N162" i="11"/>
  <c r="N148" i="11"/>
  <c r="N95" i="11"/>
  <c r="N107" i="11"/>
  <c r="N78" i="11"/>
  <c r="N171" i="11"/>
  <c r="N165" i="11"/>
  <c r="N181" i="11"/>
  <c r="N37" i="11"/>
  <c r="N10" i="11"/>
  <c r="N7" i="11"/>
  <c r="N103" i="11"/>
  <c r="N69" i="11"/>
  <c r="N75" i="11"/>
  <c r="N16" i="11"/>
  <c r="N30" i="11"/>
  <c r="N170" i="11"/>
  <c r="N124" i="11"/>
  <c r="N157" i="11"/>
  <c r="N142" i="11"/>
  <c r="N117" i="11"/>
  <c r="N80" i="11"/>
  <c r="N178" i="11"/>
  <c r="N88" i="11"/>
  <c r="N86" i="11"/>
  <c r="N51" i="11"/>
  <c r="N14" i="11"/>
  <c r="N168" i="11"/>
  <c r="N134" i="11"/>
  <c r="N109" i="11"/>
  <c r="N28" i="11"/>
  <c r="N9" i="11"/>
  <c r="N174" i="11"/>
  <c r="N96" i="11"/>
  <c r="N50" i="11"/>
  <c r="N24" i="11"/>
  <c r="N112" i="11"/>
  <c r="N8" i="11"/>
  <c r="N81" i="11"/>
  <c r="N186" i="11"/>
  <c r="N123" i="11"/>
  <c r="N156" i="11"/>
  <c r="N185" i="11"/>
  <c r="N130" i="11"/>
  <c r="N67" i="11"/>
  <c r="N70" i="11"/>
  <c r="N41" i="11"/>
  <c r="N21" i="11"/>
  <c r="N43" i="11"/>
  <c r="N87" i="11"/>
  <c r="N99" i="11"/>
  <c r="N66" i="11"/>
  <c r="N176" i="11"/>
  <c r="N183" i="11"/>
  <c r="N15" i="11"/>
  <c r="N115" i="11"/>
  <c r="N25" i="11"/>
  <c r="N71" i="11"/>
  <c r="N76" i="11"/>
  <c r="N56" i="11"/>
  <c r="N128" i="11"/>
  <c r="N33" i="11"/>
  <c r="N159" i="11"/>
  <c r="N64" i="11"/>
  <c r="N163" i="11"/>
  <c r="N127" i="11"/>
  <c r="N139" i="11"/>
  <c r="N160" i="11"/>
  <c r="N17" i="11"/>
  <c r="N11" i="11"/>
  <c r="N79" i="11"/>
  <c r="N104" i="11"/>
  <c r="N135" i="11"/>
  <c r="N161" i="11"/>
  <c r="N111" i="11"/>
  <c r="N77" i="11"/>
  <c r="N137" i="11"/>
  <c r="N146" i="11"/>
  <c r="N122" i="11"/>
  <c r="N29" i="11"/>
  <c r="N152" i="11"/>
  <c r="N136" i="11"/>
  <c r="N89" i="11"/>
  <c r="N141" i="11"/>
  <c r="N63" i="11"/>
  <c r="N74" i="11"/>
  <c r="N19" i="11"/>
  <c r="N155" i="11"/>
  <c r="N151" i="11"/>
  <c r="N133" i="11"/>
  <c r="N48" i="11"/>
  <c r="N91" i="11"/>
  <c r="N113" i="11"/>
  <c r="N46" i="11"/>
  <c r="N98" i="11"/>
  <c r="N82" i="11"/>
  <c r="N40" i="11"/>
  <c r="N147" i="11"/>
  <c r="N187" i="11"/>
  <c r="S187" i="11" s="1"/>
  <c r="N72" i="11"/>
  <c r="N18" i="11"/>
  <c r="N47" i="11"/>
  <c r="N58" i="11"/>
  <c r="N57" i="11"/>
  <c r="N118" i="11"/>
  <c r="N121" i="11"/>
  <c r="N145" i="11"/>
  <c r="N13" i="11"/>
  <c r="N26" i="11"/>
  <c r="N125" i="11"/>
  <c r="N31" i="11"/>
  <c r="R7" i="11"/>
  <c r="N2" i="11" l="1"/>
  <c r="S145" i="11"/>
  <c r="S148" i="11"/>
  <c r="S27" i="11"/>
  <c r="S60" i="11"/>
  <c r="S57" i="11"/>
  <c r="S67" i="11"/>
  <c r="S101" i="11"/>
  <c r="S150" i="11"/>
  <c r="S55" i="11"/>
  <c r="S127" i="11"/>
  <c r="S107" i="11"/>
  <c r="S105" i="11"/>
  <c r="S132" i="11"/>
  <c r="S103" i="11"/>
  <c r="S64" i="11"/>
  <c r="S112" i="11"/>
  <c r="S93" i="11"/>
  <c r="S185" i="11"/>
  <c r="S88" i="11"/>
  <c r="S116" i="11"/>
  <c r="S137" i="11"/>
  <c r="S24" i="11"/>
  <c r="S50" i="11"/>
  <c r="S75" i="11"/>
  <c r="S59" i="11"/>
  <c r="S154" i="11"/>
  <c r="S70" i="11"/>
  <c r="S34" i="11"/>
  <c r="S95" i="11"/>
  <c r="S115" i="11"/>
  <c r="S21" i="11"/>
  <c r="S161" i="11"/>
  <c r="S47" i="11"/>
  <c r="S173" i="11"/>
  <c r="S77" i="11"/>
  <c r="S49" i="11"/>
  <c r="S58" i="11"/>
  <c r="S84" i="11"/>
  <c r="S146" i="11"/>
  <c r="S16" i="11"/>
  <c r="S138" i="11"/>
  <c r="S111" i="11"/>
  <c r="S130" i="11"/>
  <c r="S10" i="11"/>
  <c r="S72" i="11"/>
  <c r="S186" i="11"/>
  <c r="S167" i="11"/>
  <c r="S54" i="11"/>
  <c r="S147" i="11"/>
  <c r="S8" i="11"/>
  <c r="S13" i="11"/>
  <c r="S122" i="11"/>
  <c r="S100" i="11"/>
  <c r="S170" i="11"/>
  <c r="S39" i="11"/>
  <c r="S53" i="11"/>
  <c r="S26" i="11"/>
  <c r="S29" i="11"/>
  <c r="S43" i="11"/>
  <c r="S36" i="11"/>
  <c r="S168" i="11"/>
  <c r="S136" i="11"/>
  <c r="S99" i="11"/>
  <c r="S142" i="11"/>
  <c r="S83" i="11"/>
  <c r="S129" i="11"/>
  <c r="S125" i="11"/>
  <c r="S152" i="11"/>
  <c r="S42" i="11"/>
  <c r="S90" i="11"/>
  <c r="S166" i="11"/>
  <c r="S133" i="11"/>
  <c r="S74" i="11"/>
  <c r="S180" i="11"/>
  <c r="S22" i="11"/>
  <c r="S86" i="11"/>
  <c r="S15" i="11"/>
  <c r="S63" i="11"/>
  <c r="S183" i="11"/>
  <c r="S178" i="11"/>
  <c r="S32" i="11"/>
  <c r="S172" i="11"/>
  <c r="S19" i="11"/>
  <c r="S110" i="11"/>
  <c r="S141" i="11"/>
  <c r="S176" i="11"/>
  <c r="S80" i="11"/>
  <c r="S120" i="11"/>
  <c r="S45" i="11"/>
  <c r="S89" i="11"/>
  <c r="S66" i="11"/>
  <c r="S117" i="11"/>
  <c r="S158" i="11"/>
  <c r="S52" i="11"/>
  <c r="S184" i="11"/>
  <c r="S78" i="11"/>
  <c r="S96" i="11"/>
  <c r="S165" i="11"/>
  <c r="S160" i="11"/>
  <c r="S139" i="11"/>
  <c r="S143" i="11"/>
  <c r="S17" i="11"/>
  <c r="S157" i="11"/>
  <c r="S124" i="11"/>
  <c r="S30" i="11"/>
  <c r="S121" i="11"/>
  <c r="S119" i="11"/>
  <c r="S118" i="11"/>
  <c r="S61" i="11"/>
  <c r="S182" i="11"/>
  <c r="S68" i="11"/>
  <c r="S135" i="11"/>
  <c r="S7" i="11"/>
  <c r="S20" i="11"/>
  <c r="S44" i="11"/>
  <c r="S104" i="11"/>
  <c r="S156" i="11"/>
  <c r="S140" i="11"/>
  <c r="S18" i="11"/>
  <c r="S123" i="11"/>
  <c r="S92" i="11"/>
  <c r="S102" i="11"/>
  <c r="S79" i="11"/>
  <c r="S37" i="11"/>
  <c r="S97" i="11"/>
  <c r="S11" i="11"/>
  <c r="S81" i="11"/>
  <c r="S181" i="11"/>
  <c r="S23" i="11"/>
  <c r="S144" i="11"/>
  <c r="S87" i="11"/>
  <c r="S175" i="11"/>
  <c r="S62" i="11"/>
  <c r="S41" i="11"/>
  <c r="S179" i="11"/>
  <c r="S171" i="11"/>
  <c r="S114" i="11"/>
  <c r="S82" i="11"/>
  <c r="S98" i="11"/>
  <c r="S174" i="11"/>
  <c r="S113" i="11"/>
  <c r="S9" i="11"/>
  <c r="S33" i="11"/>
  <c r="S65" i="11"/>
  <c r="S128" i="11"/>
  <c r="S85" i="11"/>
  <c r="S134" i="11"/>
  <c r="S131" i="11"/>
  <c r="S151" i="11"/>
  <c r="S108" i="11"/>
  <c r="S155" i="11"/>
  <c r="S71" i="11"/>
  <c r="S14" i="11"/>
  <c r="S169" i="11"/>
  <c r="S94" i="11"/>
  <c r="S31" i="11"/>
  <c r="S38" i="11"/>
  <c r="S69" i="11"/>
  <c r="S164" i="11"/>
  <c r="S40" i="11"/>
  <c r="S177" i="11"/>
  <c r="S163" i="11"/>
  <c r="S46" i="11"/>
  <c r="S12" i="11"/>
  <c r="S159" i="11"/>
  <c r="S162" i="11"/>
  <c r="S149" i="11"/>
  <c r="S91" i="11"/>
  <c r="S28" i="11"/>
  <c r="S48" i="11"/>
  <c r="S109" i="11"/>
  <c r="S106" i="11"/>
  <c r="S56" i="11"/>
  <c r="S73" i="11"/>
  <c r="S76" i="11"/>
  <c r="S153" i="11"/>
  <c r="S25" i="11"/>
  <c r="S51" i="11"/>
  <c r="S35" i="11"/>
  <c r="S126" i="11"/>
  <c r="G35" i="11" l="1"/>
  <c r="G48" i="11"/>
  <c r="G95" i="11"/>
  <c r="G76" i="11"/>
  <c r="G172" i="11"/>
  <c r="G124" i="11"/>
  <c r="G122" i="11"/>
  <c r="G60" i="11"/>
  <c r="G97" i="11"/>
  <c r="G128" i="11"/>
  <c r="G30" i="11"/>
  <c r="G24" i="11"/>
  <c r="G22" i="11"/>
  <c r="G39" i="11"/>
  <c r="G150" i="11"/>
  <c r="G20" i="11"/>
  <c r="G59" i="11"/>
  <c r="G96" i="11"/>
  <c r="G27" i="11"/>
  <c r="G33" i="11"/>
  <c r="G129" i="11"/>
  <c r="G51" i="11"/>
  <c r="G101" i="11"/>
  <c r="G18" i="11"/>
  <c r="G65" i="11"/>
  <c r="G64" i="11"/>
  <c r="G116" i="11"/>
  <c r="G118" i="11"/>
  <c r="G36" i="11"/>
  <c r="G166" i="11"/>
  <c r="G82" i="11"/>
  <c r="G21" i="11"/>
  <c r="G186" i="11"/>
  <c r="G50" i="11"/>
  <c r="G72" i="11"/>
  <c r="G70" i="11"/>
  <c r="G117" i="11"/>
  <c r="G121" i="11"/>
  <c r="G152" i="11"/>
  <c r="G66" i="11"/>
  <c r="G86" i="11"/>
  <c r="G105" i="11"/>
  <c r="G104" i="11"/>
  <c r="G100" i="11"/>
  <c r="G88" i="11"/>
  <c r="G29" i="11"/>
  <c r="G169" i="11"/>
  <c r="G165" i="11"/>
  <c r="G34" i="11"/>
  <c r="G160" i="11"/>
  <c r="G130" i="11"/>
  <c r="G176" i="11"/>
  <c r="G12" i="11"/>
  <c r="G102" i="11"/>
  <c r="G162" i="11"/>
  <c r="G23" i="11"/>
  <c r="G79" i="11"/>
  <c r="G184" i="11"/>
  <c r="G17" i="11"/>
  <c r="G136" i="11"/>
  <c r="G78" i="11"/>
  <c r="G19" i="11"/>
  <c r="G53" i="11"/>
  <c r="G28" i="11"/>
  <c r="G47" i="11"/>
  <c r="G15" i="11"/>
  <c r="G77" i="11"/>
  <c r="G44" i="11"/>
  <c r="G89" i="11"/>
  <c r="G52" i="11"/>
  <c r="G143" i="11"/>
  <c r="G56" i="11"/>
  <c r="G99" i="11"/>
  <c r="G69" i="11"/>
  <c r="G13" i="11"/>
  <c r="G138" i="11"/>
  <c r="G179" i="11"/>
  <c r="G83" i="11"/>
  <c r="G94" i="11"/>
  <c r="G147" i="11"/>
  <c r="G110" i="11"/>
  <c r="G38" i="11"/>
  <c r="G151" i="11"/>
  <c r="G153" i="11"/>
  <c r="G54" i="11"/>
  <c r="G127" i="11"/>
  <c r="G181" i="11"/>
  <c r="G141" i="11"/>
  <c r="G126" i="11"/>
  <c r="G182" i="11"/>
  <c r="G10" i="11"/>
  <c r="G170" i="11"/>
  <c r="G119" i="11"/>
  <c r="G154" i="11"/>
  <c r="G11" i="11"/>
  <c r="G98" i="11"/>
  <c r="G108" i="11"/>
  <c r="G180" i="11"/>
  <c r="G73" i="11"/>
  <c r="G156" i="11"/>
  <c r="G140" i="11"/>
  <c r="G158" i="11"/>
  <c r="G123" i="11"/>
  <c r="G171" i="11"/>
  <c r="G71" i="11"/>
  <c r="G185" i="11"/>
  <c r="G85" i="11"/>
  <c r="G62" i="11"/>
  <c r="G37" i="11"/>
  <c r="G75" i="11"/>
  <c r="G173" i="11"/>
  <c r="G49" i="11"/>
  <c r="G148" i="11"/>
  <c r="G112" i="11"/>
  <c r="G41" i="11"/>
  <c r="G9" i="11"/>
  <c r="G111" i="11"/>
  <c r="G80" i="11"/>
  <c r="G149" i="11"/>
  <c r="G25" i="11"/>
  <c r="G106" i="11"/>
  <c r="G90" i="11"/>
  <c r="G87" i="11"/>
  <c r="G174" i="11"/>
  <c r="G163" i="11"/>
  <c r="G142" i="11"/>
  <c r="G63" i="11"/>
  <c r="G120" i="11"/>
  <c r="G115" i="11"/>
  <c r="G7" i="11"/>
  <c r="G167" i="11"/>
  <c r="G137" i="11"/>
  <c r="G43" i="11"/>
  <c r="G178" i="11"/>
  <c r="G67" i="11"/>
  <c r="G139" i="11"/>
  <c r="G84" i="11"/>
  <c r="G74" i="11"/>
  <c r="G91" i="11"/>
  <c r="G146" i="11"/>
  <c r="G132" i="11"/>
  <c r="G68" i="11"/>
  <c r="G26" i="11"/>
  <c r="G31" i="11"/>
  <c r="F157" i="11"/>
  <c r="C157" i="11" s="1"/>
  <c r="D157" i="11" s="1"/>
  <c r="G168" i="11"/>
  <c r="G177" i="11"/>
  <c r="G114" i="11"/>
  <c r="G55" i="11"/>
  <c r="G135" i="11"/>
  <c r="G109" i="11"/>
  <c r="G164" i="11"/>
  <c r="G144" i="11"/>
  <c r="G134" i="11"/>
  <c r="G57" i="11"/>
  <c r="G16" i="11"/>
  <c r="G32" i="11"/>
  <c r="G81" i="11"/>
  <c r="G45" i="11"/>
  <c r="G92" i="11"/>
  <c r="G40" i="11"/>
  <c r="G187" i="11"/>
  <c r="G145" i="11"/>
  <c r="G14" i="11"/>
  <c r="G113" i="11"/>
  <c r="G58" i="11"/>
  <c r="G103" i="11"/>
  <c r="G133" i="11"/>
  <c r="G157" i="11"/>
  <c r="G93" i="11"/>
  <c r="G159" i="11"/>
  <c r="G131" i="11"/>
  <c r="G46" i="11"/>
  <c r="G61" i="11"/>
  <c r="G8" i="11"/>
  <c r="G107" i="11"/>
  <c r="G175" i="11"/>
  <c r="G125" i="11"/>
  <c r="G183" i="11"/>
  <c r="G155" i="11"/>
  <c r="G42" i="11"/>
  <c r="G161" i="11"/>
  <c r="J115" i="11"/>
  <c r="I118" i="11"/>
  <c r="H137" i="11"/>
  <c r="F153" i="11"/>
  <c r="C153" i="11" s="1"/>
  <c r="D153" i="11" s="1"/>
  <c r="I74" i="11"/>
  <c r="H141" i="11"/>
  <c r="F158" i="11"/>
  <c r="C158" i="11" s="1"/>
  <c r="D158" i="11" s="1"/>
  <c r="F83" i="11"/>
  <c r="C83" i="11" s="1"/>
  <c r="D83" i="11" s="1"/>
  <c r="F132" i="11"/>
  <c r="C132" i="11" s="1"/>
  <c r="D132" i="11" s="1"/>
  <c r="H95" i="11"/>
  <c r="H31" i="11"/>
  <c r="J70" i="11"/>
  <c r="J127" i="11"/>
  <c r="I123" i="11"/>
  <c r="J33" i="11"/>
  <c r="J141" i="11"/>
  <c r="I53" i="11"/>
  <c r="J163" i="11"/>
  <c r="H118" i="11"/>
  <c r="J23" i="11"/>
  <c r="I81" i="11"/>
  <c r="H151" i="11"/>
  <c r="H71" i="11"/>
  <c r="I109" i="11"/>
  <c r="J98" i="11"/>
  <c r="F95" i="11"/>
  <c r="C95" i="11" s="1"/>
  <c r="D95" i="11" s="1"/>
  <c r="I130" i="11"/>
  <c r="H69" i="11"/>
  <c r="I90" i="11"/>
  <c r="I35" i="11"/>
  <c r="I9" i="11"/>
  <c r="J180" i="11"/>
  <c r="H34" i="11"/>
  <c r="F99" i="11"/>
  <c r="C99" i="11" s="1"/>
  <c r="D99" i="11" s="1"/>
  <c r="I104" i="11"/>
  <c r="H176" i="11"/>
  <c r="H178" i="11"/>
  <c r="I132" i="11"/>
  <c r="J109" i="11"/>
  <c r="F51" i="11"/>
  <c r="C51" i="11" s="1"/>
  <c r="D51" i="11" s="1"/>
  <c r="J49" i="11"/>
  <c r="H82" i="11"/>
  <c r="F165" i="11"/>
  <c r="C165" i="11" s="1"/>
  <c r="D165" i="11" s="1"/>
  <c r="H156" i="11"/>
  <c r="H26" i="11"/>
  <c r="H94" i="11"/>
  <c r="I13" i="11"/>
  <c r="F87" i="11"/>
  <c r="C87" i="11" s="1"/>
  <c r="D87" i="11" s="1"/>
  <c r="J54" i="11"/>
  <c r="F58" i="11"/>
  <c r="C58" i="11" s="1"/>
  <c r="D58" i="11" s="1"/>
  <c r="H83" i="11"/>
  <c r="H96" i="11"/>
  <c r="H11" i="11"/>
  <c r="I30" i="11"/>
  <c r="H160" i="11"/>
  <c r="J142" i="11"/>
  <c r="I29" i="11"/>
  <c r="H29" i="11"/>
  <c r="F160" i="11"/>
  <c r="C160" i="11" s="1"/>
  <c r="D160" i="11" s="1"/>
  <c r="H55" i="11"/>
  <c r="H72" i="11"/>
  <c r="F139" i="11"/>
  <c r="C139" i="11" s="1"/>
  <c r="D139" i="11" s="1"/>
  <c r="J173" i="11"/>
  <c r="J86" i="11"/>
  <c r="H80" i="11"/>
  <c r="F184" i="11"/>
  <c r="C184" i="11" s="1"/>
  <c r="D184" i="11" s="1"/>
  <c r="F78" i="11"/>
  <c r="C78" i="11" s="1"/>
  <c r="D78" i="11" s="1"/>
  <c r="H44" i="11"/>
  <c r="F19" i="11"/>
  <c r="C19" i="11" s="1"/>
  <c r="D19" i="11" s="1"/>
  <c r="J42" i="11"/>
  <c r="J121" i="11"/>
  <c r="H174" i="11"/>
  <c r="I184" i="11"/>
  <c r="I144" i="11"/>
  <c r="J134" i="11"/>
  <c r="F46" i="11"/>
  <c r="C46" i="11" s="1"/>
  <c r="D46" i="11" s="1"/>
  <c r="H153" i="11"/>
  <c r="I26" i="11"/>
  <c r="H15" i="11"/>
  <c r="F120" i="11"/>
  <c r="C120" i="11" s="1"/>
  <c r="D120" i="11" s="1"/>
  <c r="J131" i="11"/>
  <c r="J50" i="11"/>
  <c r="F121" i="11"/>
  <c r="C121" i="11" s="1"/>
  <c r="D121" i="11" s="1"/>
  <c r="H84" i="11"/>
  <c r="I135" i="11"/>
  <c r="J30" i="11"/>
  <c r="I39" i="11"/>
  <c r="I15" i="11"/>
  <c r="J118" i="11"/>
  <c r="J93" i="11"/>
  <c r="F168" i="11"/>
  <c r="C168" i="11" s="1"/>
  <c r="D168" i="11" s="1"/>
  <c r="J101" i="11"/>
  <c r="J139" i="11"/>
  <c r="J81" i="11"/>
  <c r="J168" i="11"/>
  <c r="I122" i="11"/>
  <c r="H113" i="11"/>
  <c r="J156" i="11"/>
  <c r="H88" i="11"/>
  <c r="I18" i="11"/>
  <c r="J53" i="11"/>
  <c r="F86" i="11"/>
  <c r="C86" i="11" s="1"/>
  <c r="D86" i="11" s="1"/>
  <c r="H106" i="11"/>
  <c r="H77" i="11"/>
  <c r="F88" i="11"/>
  <c r="C88" i="11" s="1"/>
  <c r="D88" i="11" s="1"/>
  <c r="H10" i="11"/>
  <c r="I10" i="11"/>
  <c r="F163" i="11"/>
  <c r="C163" i="11" s="1"/>
  <c r="D163" i="11" s="1"/>
  <c r="I64" i="11"/>
  <c r="I129" i="11"/>
  <c r="H147" i="11"/>
  <c r="F103" i="11"/>
  <c r="C103" i="11" s="1"/>
  <c r="D103" i="11" s="1"/>
  <c r="J46" i="11"/>
  <c r="J144" i="11"/>
  <c r="J90" i="11"/>
  <c r="H61" i="11"/>
  <c r="J16" i="11"/>
  <c r="J103" i="11"/>
  <c r="H18" i="11"/>
  <c r="F106" i="11"/>
  <c r="C106" i="11" s="1"/>
  <c r="D106" i="11" s="1"/>
  <c r="H139" i="11"/>
  <c r="H158" i="11"/>
  <c r="I154" i="11"/>
  <c r="H43" i="11"/>
  <c r="I105" i="11"/>
  <c r="J185" i="11"/>
  <c r="F11" i="11"/>
  <c r="C11" i="11" s="1"/>
  <c r="D11" i="11" s="1"/>
  <c r="I88" i="11"/>
  <c r="J64" i="11"/>
  <c r="I138" i="11"/>
  <c r="I178" i="11"/>
  <c r="F71" i="11"/>
  <c r="C71" i="11" s="1"/>
  <c r="D71" i="11" s="1"/>
  <c r="J157" i="11"/>
  <c r="F123" i="11"/>
  <c r="C123" i="11" s="1"/>
  <c r="D123" i="11" s="1"/>
  <c r="H76" i="11"/>
  <c r="F69" i="11"/>
  <c r="C69" i="11" s="1"/>
  <c r="D69" i="11" s="1"/>
  <c r="I92" i="11"/>
  <c r="H48" i="11"/>
  <c r="F118" i="11"/>
  <c r="C118" i="11" s="1"/>
  <c r="D118" i="11" s="1"/>
  <c r="J13" i="11"/>
  <c r="H119" i="11"/>
  <c r="F16" i="11"/>
  <c r="C16" i="11" s="1"/>
  <c r="D16" i="11" s="1"/>
  <c r="J79" i="11"/>
  <c r="I58" i="11"/>
  <c r="J48" i="11"/>
  <c r="H133" i="11"/>
  <c r="F126" i="11"/>
  <c r="C126" i="11" s="1"/>
  <c r="D126" i="11" s="1"/>
  <c r="F40" i="11"/>
  <c r="C40" i="11" s="1"/>
  <c r="D40" i="11" s="1"/>
  <c r="I125" i="11"/>
  <c r="I19" i="11"/>
  <c r="F8" i="11"/>
  <c r="C8" i="11" s="1"/>
  <c r="D8" i="11" s="1"/>
  <c r="I133" i="11"/>
  <c r="H100" i="11"/>
  <c r="H109" i="11"/>
  <c r="J21" i="11"/>
  <c r="J105" i="11"/>
  <c r="H143" i="11"/>
  <c r="J43" i="11"/>
  <c r="H132" i="11"/>
  <c r="H180" i="11"/>
  <c r="F43" i="11"/>
  <c r="C43" i="11" s="1"/>
  <c r="D43" i="11" s="1"/>
  <c r="I12" i="11"/>
  <c r="J151" i="11"/>
  <c r="F33" i="11"/>
  <c r="C33" i="11" s="1"/>
  <c r="D33" i="11" s="1"/>
  <c r="I71" i="11"/>
  <c r="J95" i="11"/>
  <c r="H20" i="11"/>
  <c r="F89" i="11"/>
  <c r="C89" i="11" s="1"/>
  <c r="D89" i="11" s="1"/>
  <c r="I61" i="11"/>
  <c r="J129" i="11"/>
  <c r="J161" i="11"/>
  <c r="H165" i="11"/>
  <c r="H135" i="11"/>
  <c r="I146" i="11"/>
  <c r="F179" i="11"/>
  <c r="C179" i="11" s="1"/>
  <c r="D179" i="11" s="1"/>
  <c r="I86" i="11"/>
  <c r="F101" i="11"/>
  <c r="C101" i="11" s="1"/>
  <c r="D101" i="11" s="1"/>
  <c r="J85" i="11"/>
  <c r="F96" i="11"/>
  <c r="C96" i="11" s="1"/>
  <c r="D96" i="11" s="1"/>
  <c r="I149" i="11"/>
  <c r="F176" i="11"/>
  <c r="C176" i="11" s="1"/>
  <c r="D176" i="11" s="1"/>
  <c r="J150" i="11"/>
  <c r="H182" i="11"/>
  <c r="F127" i="11"/>
  <c r="C127" i="11" s="1"/>
  <c r="D127" i="11" s="1"/>
  <c r="I27" i="11"/>
  <c r="J72" i="11"/>
  <c r="I57" i="11"/>
  <c r="F72" i="11"/>
  <c r="C72" i="11" s="1"/>
  <c r="D72" i="11" s="1"/>
  <c r="H87" i="11"/>
  <c r="H159" i="11"/>
  <c r="J29" i="11"/>
  <c r="H169" i="11"/>
  <c r="I23" i="11"/>
  <c r="J169" i="11"/>
  <c r="I145" i="11"/>
  <c r="J99" i="11"/>
  <c r="I22" i="11"/>
  <c r="F57" i="11"/>
  <c r="C57" i="11" s="1"/>
  <c r="D57" i="11" s="1"/>
  <c r="I148" i="11"/>
  <c r="I127" i="11"/>
  <c r="J104" i="11"/>
  <c r="H66" i="11"/>
  <c r="F39" i="11"/>
  <c r="C39" i="11" s="1"/>
  <c r="D39" i="11" s="1"/>
  <c r="I139" i="11"/>
  <c r="J171" i="11"/>
  <c r="F142" i="11"/>
  <c r="C142" i="11" s="1"/>
  <c r="D142" i="11" s="1"/>
  <c r="H36" i="11"/>
  <c r="J187" i="11"/>
  <c r="F164" i="11"/>
  <c r="C164" i="11" s="1"/>
  <c r="D164" i="11" s="1"/>
  <c r="F147" i="11"/>
  <c r="C147" i="11" s="1"/>
  <c r="D147" i="11" s="1"/>
  <c r="H101" i="11"/>
  <c r="F159" i="11"/>
  <c r="C159" i="11" s="1"/>
  <c r="D159" i="11" s="1"/>
  <c r="F133" i="11"/>
  <c r="C133" i="11" s="1"/>
  <c r="D133" i="11" s="1"/>
  <c r="I187" i="11"/>
  <c r="F119" i="11"/>
  <c r="C119" i="11" s="1"/>
  <c r="D119" i="11" s="1"/>
  <c r="I44" i="11"/>
  <c r="J114" i="11"/>
  <c r="J143" i="11"/>
  <c r="F63" i="11"/>
  <c r="C63" i="11" s="1"/>
  <c r="D63" i="11" s="1"/>
  <c r="H150" i="11"/>
  <c r="I166" i="11"/>
  <c r="H47" i="11"/>
  <c r="H99" i="11"/>
  <c r="F42" i="11"/>
  <c r="C42" i="11" s="1"/>
  <c r="D42" i="11" s="1"/>
  <c r="H70" i="11"/>
  <c r="F150" i="11"/>
  <c r="C150" i="11" s="1"/>
  <c r="D150" i="11" s="1"/>
  <c r="F9" i="11"/>
  <c r="C9" i="11" s="1"/>
  <c r="D9" i="11" s="1"/>
  <c r="I16" i="11"/>
  <c r="J159" i="11"/>
  <c r="H89" i="11"/>
  <c r="J152" i="11"/>
  <c r="J89" i="11"/>
  <c r="J92" i="11"/>
  <c r="J181" i="11"/>
  <c r="I49" i="11"/>
  <c r="J36" i="11"/>
  <c r="J45" i="11"/>
  <c r="F131" i="11"/>
  <c r="C131" i="11" s="1"/>
  <c r="D131" i="11" s="1"/>
  <c r="I77" i="11"/>
  <c r="I167" i="11"/>
  <c r="F14" i="11"/>
  <c r="C14" i="11" s="1"/>
  <c r="D14" i="11" s="1"/>
  <c r="H79" i="11"/>
  <c r="I111" i="11"/>
  <c r="F36" i="11"/>
  <c r="C36" i="11" s="1"/>
  <c r="D36" i="11" s="1"/>
  <c r="J28" i="11"/>
  <c r="H142" i="11"/>
  <c r="F31" i="11"/>
  <c r="C31" i="11" s="1"/>
  <c r="D31" i="11" s="1"/>
  <c r="H155" i="11"/>
  <c r="J123" i="11"/>
  <c r="J34" i="11"/>
  <c r="I121" i="11"/>
  <c r="H92" i="11"/>
  <c r="I28" i="11"/>
  <c r="I8" i="11"/>
  <c r="H134" i="11"/>
  <c r="H138" i="11"/>
  <c r="F185" i="11"/>
  <c r="C185" i="11" s="1"/>
  <c r="D185" i="11" s="1"/>
  <c r="H45" i="11"/>
  <c r="F90" i="11"/>
  <c r="C90" i="11" s="1"/>
  <c r="D90" i="11" s="1"/>
  <c r="I93" i="11"/>
  <c r="F52" i="11"/>
  <c r="C52" i="11" s="1"/>
  <c r="D52" i="11" s="1"/>
  <c r="F97" i="11"/>
  <c r="C97" i="11" s="1"/>
  <c r="D97" i="11" s="1"/>
  <c r="J82" i="11"/>
  <c r="F104" i="11"/>
  <c r="C104" i="11" s="1"/>
  <c r="D104" i="11" s="1"/>
  <c r="H9" i="11"/>
  <c r="F136" i="11"/>
  <c r="C136" i="11" s="1"/>
  <c r="D136" i="11" s="1"/>
  <c r="F170" i="11"/>
  <c r="C170" i="11" s="1"/>
  <c r="D170" i="11" s="1"/>
  <c r="J66" i="11"/>
  <c r="F181" i="11"/>
  <c r="C181" i="11" s="1"/>
  <c r="D181" i="11" s="1"/>
  <c r="F23" i="11"/>
  <c r="C23" i="11" s="1"/>
  <c r="D23" i="11" s="1"/>
  <c r="F73" i="11"/>
  <c r="C73" i="11" s="1"/>
  <c r="D73" i="11" s="1"/>
  <c r="I51" i="11"/>
  <c r="I151" i="11"/>
  <c r="I79" i="11"/>
  <c r="H103" i="11"/>
  <c r="I66" i="11"/>
  <c r="I140" i="11"/>
  <c r="I137" i="11"/>
  <c r="H64" i="11"/>
  <c r="H167" i="11"/>
  <c r="F75" i="11"/>
  <c r="C75" i="11" s="1"/>
  <c r="D75" i="11" s="1"/>
  <c r="H27" i="11"/>
  <c r="H128" i="11"/>
  <c r="I157" i="11"/>
  <c r="J67" i="11"/>
  <c r="H108" i="11"/>
  <c r="J9" i="11"/>
  <c r="F115" i="11"/>
  <c r="C115" i="11" s="1"/>
  <c r="D115" i="11" s="1"/>
  <c r="H186" i="11"/>
  <c r="F37" i="11"/>
  <c r="C37" i="11" s="1"/>
  <c r="D37" i="11" s="1"/>
  <c r="H13" i="11"/>
  <c r="J91" i="11"/>
  <c r="I46" i="11"/>
  <c r="F32" i="11"/>
  <c r="C32" i="11" s="1"/>
  <c r="D32" i="11" s="1"/>
  <c r="J175" i="11"/>
  <c r="I11" i="11"/>
  <c r="J132" i="11"/>
  <c r="I91" i="11"/>
  <c r="H23" i="11"/>
  <c r="J84" i="11"/>
  <c r="I99" i="11"/>
  <c r="I84" i="11"/>
  <c r="I97" i="11"/>
  <c r="I110" i="11"/>
  <c r="J177" i="11"/>
  <c r="F100" i="11"/>
  <c r="C100" i="11" s="1"/>
  <c r="D100" i="11" s="1"/>
  <c r="J110" i="11"/>
  <c r="H33" i="11"/>
  <c r="I83" i="11"/>
  <c r="F65" i="11"/>
  <c r="C65" i="11" s="1"/>
  <c r="D65" i="11" s="1"/>
  <c r="F68" i="11"/>
  <c r="C68" i="11" s="1"/>
  <c r="D68" i="11" s="1"/>
  <c r="F56" i="11"/>
  <c r="C56" i="11" s="1"/>
  <c r="D56" i="11" s="1"/>
  <c r="F138" i="11"/>
  <c r="C138" i="11" s="1"/>
  <c r="D138" i="11" s="1"/>
  <c r="H62" i="11"/>
  <c r="H107" i="11"/>
  <c r="J10" i="11"/>
  <c r="H16" i="11"/>
  <c r="I94" i="11"/>
  <c r="I62" i="11"/>
  <c r="J124" i="11"/>
  <c r="J44" i="11"/>
  <c r="J74" i="11"/>
  <c r="F22" i="11"/>
  <c r="C22" i="11" s="1"/>
  <c r="D22" i="11" s="1"/>
  <c r="F107" i="11"/>
  <c r="C107" i="11" s="1"/>
  <c r="D107" i="11" s="1"/>
  <c r="F110" i="11"/>
  <c r="C110" i="11" s="1"/>
  <c r="D110" i="11" s="1"/>
  <c r="F137" i="11"/>
  <c r="C137" i="11" s="1"/>
  <c r="D137" i="11" s="1"/>
  <c r="F15" i="11"/>
  <c r="C15" i="11" s="1"/>
  <c r="D15" i="11" s="1"/>
  <c r="J75" i="11"/>
  <c r="J77" i="11"/>
  <c r="H67" i="11"/>
  <c r="H46" i="11"/>
  <c r="H81" i="11"/>
  <c r="J56" i="11"/>
  <c r="J11" i="11"/>
  <c r="I156" i="11"/>
  <c r="I59" i="11"/>
  <c r="I40" i="11"/>
  <c r="I163" i="11"/>
  <c r="I150" i="11"/>
  <c r="I43" i="11"/>
  <c r="I55" i="11"/>
  <c r="J145" i="11"/>
  <c r="I120" i="11"/>
  <c r="J59" i="11"/>
  <c r="H49" i="11"/>
  <c r="J24" i="11"/>
  <c r="F151" i="11"/>
  <c r="C151" i="11" s="1"/>
  <c r="D151" i="11" s="1"/>
  <c r="F171" i="11"/>
  <c r="C171" i="11" s="1"/>
  <c r="D171" i="11" s="1"/>
  <c r="F174" i="11"/>
  <c r="C174" i="11" s="1"/>
  <c r="D174" i="11" s="1"/>
  <c r="F10" i="11"/>
  <c r="C10" i="11" s="1"/>
  <c r="D10" i="11" s="1"/>
  <c r="F79" i="11"/>
  <c r="C79" i="11" s="1"/>
  <c r="D79" i="11" s="1"/>
  <c r="I32" i="11"/>
  <c r="I34" i="11"/>
  <c r="H25" i="11"/>
  <c r="H40" i="11"/>
  <c r="I112" i="11"/>
  <c r="J18" i="11"/>
  <c r="J148" i="11"/>
  <c r="I87" i="11"/>
  <c r="H131" i="11"/>
  <c r="H184" i="11"/>
  <c r="J133" i="11"/>
  <c r="H51" i="11"/>
  <c r="H68" i="11"/>
  <c r="J71" i="11"/>
  <c r="H73" i="11"/>
  <c r="J7" i="11"/>
  <c r="H54" i="11"/>
  <c r="H98" i="11"/>
  <c r="F152" i="11"/>
  <c r="C152" i="11" s="1"/>
  <c r="D152" i="11" s="1"/>
  <c r="F117" i="11"/>
  <c r="C117" i="11" s="1"/>
  <c r="D117" i="11" s="1"/>
  <c r="F53" i="11"/>
  <c r="C53" i="11" s="1"/>
  <c r="D53" i="11" s="1"/>
  <c r="F74" i="11"/>
  <c r="C74" i="11" s="1"/>
  <c r="D74" i="11" s="1"/>
  <c r="F143" i="11"/>
  <c r="C143" i="11" s="1"/>
  <c r="D143" i="11" s="1"/>
  <c r="J37" i="11"/>
  <c r="J19" i="11"/>
  <c r="J138" i="11"/>
  <c r="I36" i="11"/>
  <c r="J12" i="11"/>
  <c r="I31" i="11"/>
  <c r="J165" i="11"/>
  <c r="J76" i="11"/>
  <c r="J60" i="11"/>
  <c r="I17" i="11"/>
  <c r="H112" i="11"/>
  <c r="H102" i="11"/>
  <c r="H32" i="11"/>
  <c r="I119" i="11"/>
  <c r="H125" i="11"/>
  <c r="H124" i="11"/>
  <c r="H127" i="11"/>
  <c r="I106" i="11"/>
  <c r="I47" i="11"/>
  <c r="F80" i="11"/>
  <c r="C80" i="11" s="1"/>
  <c r="D80" i="11" s="1"/>
  <c r="I100" i="11"/>
  <c r="J14" i="11"/>
  <c r="J94" i="11"/>
  <c r="F84" i="11"/>
  <c r="C84" i="11" s="1"/>
  <c r="D84" i="11" s="1"/>
  <c r="H104" i="11"/>
  <c r="H114" i="11"/>
  <c r="F116" i="11"/>
  <c r="C116" i="11" s="1"/>
  <c r="D116" i="11" s="1"/>
  <c r="I102" i="11"/>
  <c r="H41" i="11"/>
  <c r="J35" i="11"/>
  <c r="J116" i="11"/>
  <c r="J52" i="11"/>
  <c r="F148" i="11"/>
  <c r="C148" i="11" s="1"/>
  <c r="D148" i="11" s="1"/>
  <c r="I68" i="11"/>
  <c r="F102" i="11"/>
  <c r="C102" i="11" s="1"/>
  <c r="D102" i="11" s="1"/>
  <c r="I63" i="11"/>
  <c r="I131" i="11"/>
  <c r="H144" i="11"/>
  <c r="I60" i="11"/>
  <c r="F41" i="11"/>
  <c r="C41" i="11" s="1"/>
  <c r="D41" i="11" s="1"/>
  <c r="J32" i="11"/>
  <c r="I175" i="11"/>
  <c r="F98" i="11"/>
  <c r="C98" i="11" s="1"/>
  <c r="D98" i="11" s="1"/>
  <c r="H21" i="11"/>
  <c r="I183" i="11"/>
  <c r="H168" i="11"/>
  <c r="I54" i="11"/>
  <c r="H30" i="11"/>
  <c r="F175" i="11"/>
  <c r="C175" i="11" s="1"/>
  <c r="D175" i="11" s="1"/>
  <c r="F17" i="11"/>
  <c r="C17" i="11" s="1"/>
  <c r="D17" i="11" s="1"/>
  <c r="I113" i="11"/>
  <c r="J120" i="11"/>
  <c r="J160" i="11"/>
  <c r="I95" i="11"/>
  <c r="I162" i="11"/>
  <c r="J58" i="11"/>
  <c r="I82" i="11"/>
  <c r="I126" i="11"/>
  <c r="I141" i="11"/>
  <c r="J167" i="11"/>
  <c r="J126" i="11"/>
  <c r="I172" i="11"/>
  <c r="J17" i="11"/>
  <c r="H170" i="11"/>
  <c r="H53" i="11"/>
  <c r="J96" i="11"/>
  <c r="J106" i="11"/>
  <c r="H123" i="11"/>
  <c r="F20" i="11"/>
  <c r="C20" i="11" s="1"/>
  <c r="D20" i="11" s="1"/>
  <c r="J122" i="11"/>
  <c r="F161" i="11"/>
  <c r="C161" i="11" s="1"/>
  <c r="D161" i="11" s="1"/>
  <c r="H152" i="11"/>
  <c r="F114" i="11"/>
  <c r="C114" i="11" s="1"/>
  <c r="D114" i="11" s="1"/>
  <c r="F144" i="11"/>
  <c r="C144" i="11" s="1"/>
  <c r="D144" i="11" s="1"/>
  <c r="H185" i="11"/>
  <c r="J111" i="11"/>
  <c r="H17" i="11"/>
  <c r="F149" i="11"/>
  <c r="C149" i="11" s="1"/>
  <c r="D149" i="11" s="1"/>
  <c r="H145" i="11"/>
  <c r="F125" i="11"/>
  <c r="C125" i="11" s="1"/>
  <c r="D125" i="11" s="1"/>
  <c r="I181" i="11"/>
  <c r="J61" i="11"/>
  <c r="H120" i="11"/>
  <c r="J31" i="11"/>
  <c r="F34" i="11"/>
  <c r="C34" i="11" s="1"/>
  <c r="D34" i="11" s="1"/>
  <c r="H58" i="11"/>
  <c r="F47" i="11"/>
  <c r="C47" i="11" s="1"/>
  <c r="D47" i="11" s="1"/>
  <c r="I186" i="11"/>
  <c r="J47" i="11"/>
  <c r="F105" i="11"/>
  <c r="C105" i="11" s="1"/>
  <c r="D105" i="11" s="1"/>
  <c r="H50" i="11"/>
  <c r="I174" i="11"/>
  <c r="F169" i="11"/>
  <c r="C169" i="11" s="1"/>
  <c r="D169" i="11" s="1"/>
  <c r="F48" i="11"/>
  <c r="C48" i="11" s="1"/>
  <c r="D48" i="11" s="1"/>
  <c r="F45" i="11"/>
  <c r="C45" i="11" s="1"/>
  <c r="D45" i="11" s="1"/>
  <c r="F21" i="11"/>
  <c r="C21" i="11" s="1"/>
  <c r="D21" i="11" s="1"/>
  <c r="F162" i="11"/>
  <c r="C162" i="11" s="1"/>
  <c r="D162" i="11" s="1"/>
  <c r="F81" i="11"/>
  <c r="C81" i="11" s="1"/>
  <c r="D81" i="11" s="1"/>
  <c r="I185" i="11"/>
  <c r="I41" i="11"/>
  <c r="I124" i="11"/>
  <c r="H126" i="11"/>
  <c r="H60" i="11"/>
  <c r="I98" i="11"/>
  <c r="H177" i="11"/>
  <c r="H164" i="11"/>
  <c r="H179" i="11"/>
  <c r="J88" i="11"/>
  <c r="J65" i="11"/>
  <c r="H110" i="11"/>
  <c r="H28" i="11"/>
  <c r="H129" i="11"/>
  <c r="H86" i="11"/>
  <c r="I182" i="11"/>
  <c r="F112" i="11"/>
  <c r="C112" i="11" s="1"/>
  <c r="D112" i="11" s="1"/>
  <c r="J128" i="11"/>
  <c r="F167" i="11"/>
  <c r="C167" i="11" s="1"/>
  <c r="D167" i="11" s="1"/>
  <c r="H56" i="11"/>
  <c r="J140" i="11"/>
  <c r="J62" i="11"/>
  <c r="F172" i="11"/>
  <c r="C172" i="11" s="1"/>
  <c r="D172" i="11" s="1"/>
  <c r="I147" i="11"/>
  <c r="H52" i="11"/>
  <c r="F38" i="11"/>
  <c r="C38" i="11" s="1"/>
  <c r="D38" i="11" s="1"/>
  <c r="I128" i="11"/>
  <c r="I14" i="11"/>
  <c r="H63" i="11"/>
  <c r="J78" i="11"/>
  <c r="H24" i="11"/>
  <c r="H111" i="11"/>
  <c r="I33" i="11"/>
  <c r="I159" i="11"/>
  <c r="H105" i="11"/>
  <c r="J112" i="11"/>
  <c r="F156" i="11"/>
  <c r="C156" i="11" s="1"/>
  <c r="D156" i="11" s="1"/>
  <c r="F182" i="11"/>
  <c r="C182" i="11" s="1"/>
  <c r="D182" i="11" s="1"/>
  <c r="F109" i="11"/>
  <c r="C109" i="11" s="1"/>
  <c r="D109" i="11" s="1"/>
  <c r="F49" i="11"/>
  <c r="C49" i="11" s="1"/>
  <c r="D49" i="11" s="1"/>
  <c r="F13" i="11"/>
  <c r="C13" i="11" s="1"/>
  <c r="D13" i="11" s="1"/>
  <c r="F145" i="11"/>
  <c r="C145" i="11" s="1"/>
  <c r="D145" i="11" s="1"/>
  <c r="I169" i="11"/>
  <c r="H90" i="11"/>
  <c r="I70" i="11"/>
  <c r="J146" i="11"/>
  <c r="J63" i="11"/>
  <c r="J135" i="11"/>
  <c r="H39" i="11"/>
  <c r="J179" i="11"/>
  <c r="I48" i="11"/>
  <c r="J108" i="11"/>
  <c r="H12" i="11"/>
  <c r="J149" i="11"/>
  <c r="I72" i="11"/>
  <c r="H65" i="11"/>
  <c r="I73" i="11"/>
  <c r="I152" i="11"/>
  <c r="F44" i="11"/>
  <c r="C44" i="11" s="1"/>
  <c r="D44" i="11" s="1"/>
  <c r="J155" i="11"/>
  <c r="J25" i="11"/>
  <c r="H154" i="11"/>
  <c r="I89" i="11"/>
  <c r="H181" i="11"/>
  <c r="F113" i="11"/>
  <c r="C113" i="11" s="1"/>
  <c r="D113" i="11" s="1"/>
  <c r="H161" i="11"/>
  <c r="J51" i="11"/>
  <c r="F12" i="11"/>
  <c r="C12" i="11" s="1"/>
  <c r="D12" i="11" s="1"/>
  <c r="I21" i="11"/>
  <c r="J41" i="11"/>
  <c r="I65" i="11"/>
  <c r="H140" i="11"/>
  <c r="I38" i="11"/>
  <c r="F70" i="11"/>
  <c r="C70" i="11" s="1"/>
  <c r="D70" i="11" s="1"/>
  <c r="I168" i="11"/>
  <c r="J40" i="11"/>
  <c r="J26" i="11"/>
  <c r="I50" i="11"/>
  <c r="I153" i="11"/>
  <c r="F62" i="11"/>
  <c r="C62" i="11" s="1"/>
  <c r="D62" i="11" s="1"/>
  <c r="J147" i="11"/>
  <c r="F66" i="11"/>
  <c r="C66" i="11" s="1"/>
  <c r="D66" i="11" s="1"/>
  <c r="J178" i="11"/>
  <c r="H97" i="11"/>
  <c r="J166" i="11"/>
  <c r="I115" i="11"/>
  <c r="I155" i="11"/>
  <c r="J183" i="11"/>
  <c r="F154" i="11"/>
  <c r="C154" i="11" s="1"/>
  <c r="D154" i="11" s="1"/>
  <c r="F91" i="11"/>
  <c r="C91" i="11" s="1"/>
  <c r="D91" i="11" s="1"/>
  <c r="F93" i="11"/>
  <c r="C93" i="11" s="1"/>
  <c r="D93" i="11" s="1"/>
  <c r="F55" i="11"/>
  <c r="C55" i="11" s="1"/>
  <c r="D55" i="11" s="1"/>
  <c r="F173" i="11"/>
  <c r="C173" i="11" s="1"/>
  <c r="D173" i="11" s="1"/>
  <c r="F50" i="11"/>
  <c r="C50" i="11" s="1"/>
  <c r="D50" i="11" s="1"/>
  <c r="F77" i="11"/>
  <c r="C77" i="11" s="1"/>
  <c r="D77" i="11" s="1"/>
  <c r="F122" i="11"/>
  <c r="C122" i="11" s="1"/>
  <c r="D122" i="11" s="1"/>
  <c r="I164" i="11"/>
  <c r="I160" i="11"/>
  <c r="I136" i="11"/>
  <c r="H175" i="11"/>
  <c r="I42" i="11"/>
  <c r="I171" i="11"/>
  <c r="H146" i="11"/>
  <c r="J176" i="11"/>
  <c r="J73" i="11"/>
  <c r="H42" i="11"/>
  <c r="I158" i="11"/>
  <c r="J87" i="11"/>
  <c r="J172" i="11"/>
  <c r="H162" i="11"/>
  <c r="I101" i="11"/>
  <c r="J130" i="11"/>
  <c r="H136" i="11"/>
  <c r="I7" i="11"/>
  <c r="H121" i="11"/>
  <c r="I103" i="11"/>
  <c r="I180" i="11"/>
  <c r="J136" i="11"/>
  <c r="J27" i="11"/>
  <c r="J186" i="11"/>
  <c r="H7" i="11"/>
  <c r="J22" i="11"/>
  <c r="F60" i="11"/>
  <c r="C60" i="11" s="1"/>
  <c r="D60" i="11" s="1"/>
  <c r="I37" i="11"/>
  <c r="I76" i="11"/>
  <c r="I107" i="11"/>
  <c r="F146" i="11"/>
  <c r="C146" i="11" s="1"/>
  <c r="D146" i="11" s="1"/>
  <c r="H148" i="11"/>
  <c r="F180" i="11"/>
  <c r="C180" i="11" s="1"/>
  <c r="D180" i="11" s="1"/>
  <c r="J125" i="11"/>
  <c r="F28" i="11"/>
  <c r="C28" i="11" s="1"/>
  <c r="D28" i="11" s="1"/>
  <c r="I52" i="11"/>
  <c r="I134" i="11"/>
  <c r="F92" i="11"/>
  <c r="C92" i="11" s="1"/>
  <c r="D92" i="11" s="1"/>
  <c r="F166" i="11"/>
  <c r="C166" i="11" s="1"/>
  <c r="D166" i="11" s="1"/>
  <c r="J162" i="11"/>
  <c r="J102" i="11"/>
  <c r="F130" i="11"/>
  <c r="C130" i="11" s="1"/>
  <c r="D130" i="11" s="1"/>
  <c r="F29" i="11"/>
  <c r="C29" i="11" s="1"/>
  <c r="D29" i="11" s="1"/>
  <c r="F24" i="11"/>
  <c r="C24" i="11" s="1"/>
  <c r="D24" i="11" s="1"/>
  <c r="F85" i="11"/>
  <c r="C85" i="11" s="1"/>
  <c r="D85" i="11" s="1"/>
  <c r="F186" i="11"/>
  <c r="C186" i="11" s="1"/>
  <c r="D186" i="11" s="1"/>
  <c r="F141" i="11"/>
  <c r="C141" i="11" s="1"/>
  <c r="D141" i="11" s="1"/>
  <c r="F27" i="11"/>
  <c r="C27" i="11" s="1"/>
  <c r="D27" i="11" s="1"/>
  <c r="I108" i="11"/>
  <c r="H122" i="11"/>
  <c r="I24" i="11"/>
  <c r="I96" i="11"/>
  <c r="I116" i="11"/>
  <c r="H19" i="11"/>
  <c r="I142" i="11"/>
  <c r="J174" i="11"/>
  <c r="H14" i="11"/>
  <c r="H157" i="11"/>
  <c r="J83" i="11"/>
  <c r="I170" i="11"/>
  <c r="H38" i="11"/>
  <c r="I179" i="11"/>
  <c r="J184" i="11"/>
  <c r="H59" i="11"/>
  <c r="F135" i="11"/>
  <c r="C135" i="11" s="1"/>
  <c r="D135" i="11" s="1"/>
  <c r="F129" i="11"/>
  <c r="C129" i="11" s="1"/>
  <c r="D129" i="11" s="1"/>
  <c r="H187" i="11"/>
  <c r="I78" i="11"/>
  <c r="I161" i="11"/>
  <c r="J57" i="11"/>
  <c r="J158" i="11"/>
  <c r="H115" i="11"/>
  <c r="H130" i="11"/>
  <c r="H74" i="11"/>
  <c r="F76" i="11"/>
  <c r="C76" i="11" s="1"/>
  <c r="D76" i="11" s="1"/>
  <c r="J69" i="11"/>
  <c r="F140" i="11"/>
  <c r="C140" i="11" s="1"/>
  <c r="D140" i="11" s="1"/>
  <c r="H149" i="11"/>
  <c r="J97" i="11"/>
  <c r="F178" i="11"/>
  <c r="C178" i="11" s="1"/>
  <c r="D178" i="11" s="1"/>
  <c r="H166" i="11"/>
  <c r="J15" i="11"/>
  <c r="H8" i="11"/>
  <c r="F134" i="11"/>
  <c r="C134" i="11" s="1"/>
  <c r="D134" i="11" s="1"/>
  <c r="J170" i="11"/>
  <c r="F61" i="11"/>
  <c r="C61" i="11" s="1"/>
  <c r="D61" i="11" s="1"/>
  <c r="J107" i="11"/>
  <c r="H171" i="11"/>
  <c r="I75" i="11"/>
  <c r="F54" i="11"/>
  <c r="C54" i="11" s="1"/>
  <c r="D54" i="11" s="1"/>
  <c r="F35" i="11"/>
  <c r="C35" i="11" s="1"/>
  <c r="D35" i="11" s="1"/>
  <c r="F155" i="11"/>
  <c r="C155" i="11" s="1"/>
  <c r="D155" i="11" s="1"/>
  <c r="H75" i="11"/>
  <c r="J80" i="11"/>
  <c r="H22" i="11"/>
  <c r="H37" i="11"/>
  <c r="I56" i="11"/>
  <c r="H183" i="11"/>
  <c r="H78" i="11"/>
  <c r="I165" i="11"/>
  <c r="I80" i="11"/>
  <c r="H173" i="11"/>
  <c r="I143" i="11"/>
  <c r="H57" i="11"/>
  <c r="J68" i="11"/>
  <c r="H116" i="11"/>
  <c r="F108" i="11"/>
  <c r="C108" i="11" s="1"/>
  <c r="D108" i="11" s="1"/>
  <c r="I176" i="11"/>
  <c r="J117" i="11"/>
  <c r="J39" i="11"/>
  <c r="F18" i="11"/>
  <c r="C18" i="11" s="1"/>
  <c r="D18" i="11" s="1"/>
  <c r="I117" i="11"/>
  <c r="J100" i="11"/>
  <c r="F82" i="11"/>
  <c r="C82" i="11" s="1"/>
  <c r="D82" i="11" s="1"/>
  <c r="I114" i="11"/>
  <c r="F177" i="11"/>
  <c r="C177" i="11" s="1"/>
  <c r="D177" i="11" s="1"/>
  <c r="H172" i="11"/>
  <c r="F59" i="11"/>
  <c r="C59" i="11" s="1"/>
  <c r="D59" i="11" s="1"/>
  <c r="H163" i="11"/>
  <c r="I25" i="11"/>
  <c r="H85" i="11"/>
  <c r="I67" i="11"/>
  <c r="F124" i="11"/>
  <c r="C124" i="11" s="1"/>
  <c r="D124" i="11" s="1"/>
  <c r="J137" i="11"/>
  <c r="J8" i="11"/>
  <c r="F111" i="11"/>
  <c r="C111" i="11" s="1"/>
  <c r="D111" i="11" s="1"/>
  <c r="J55" i="11"/>
  <c r="I69" i="11"/>
  <c r="F30" i="11"/>
  <c r="C30" i="11" s="1"/>
  <c r="D30" i="11" s="1"/>
  <c r="F25" i="11"/>
  <c r="C25" i="11" s="1"/>
  <c r="D25" i="11" s="1"/>
  <c r="F64" i="11"/>
  <c r="C64" i="11" s="1"/>
  <c r="D64" i="11" s="1"/>
  <c r="J182" i="11"/>
  <c r="F94" i="11"/>
  <c r="C94" i="11" s="1"/>
  <c r="D94" i="11" s="1"/>
  <c r="F26" i="11"/>
  <c r="C26" i="11" s="1"/>
  <c r="D26" i="11" s="1"/>
  <c r="F183" i="11"/>
  <c r="C183" i="11" s="1"/>
  <c r="D183" i="11" s="1"/>
  <c r="F128" i="11"/>
  <c r="C128" i="11" s="1"/>
  <c r="D128" i="11" s="1"/>
  <c r="F67" i="11"/>
  <c r="C67" i="11" s="1"/>
  <c r="D67" i="11" s="1"/>
  <c r="F187" i="11"/>
  <c r="C187" i="11" s="1"/>
  <c r="D187" i="11" s="1"/>
  <c r="I20" i="11"/>
  <c r="I177" i="11"/>
  <c r="H117" i="11"/>
  <c r="I173" i="11"/>
  <c r="H91" i="11"/>
  <c r="J164" i="11"/>
  <c r="J153" i="11"/>
  <c r="H35" i="11"/>
  <c r="I45" i="11"/>
  <c r="H93" i="11"/>
  <c r="J154" i="11"/>
  <c r="I85" i="11"/>
  <c r="J119" i="11"/>
  <c r="J20" i="11"/>
  <c r="J38" i="11"/>
  <c r="F7" i="11"/>
  <c r="J113" i="11"/>
  <c r="C7" i="11" l="1"/>
  <c r="D7" i="11" s="1"/>
  <c r="E3" i="11" l="1"/>
  <c r="N3" i="11" s="1"/>
  <c r="B4" i="1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<sst xmlns="http://schemas.openxmlformats.org/spreadsheetml/2006/main" count="349" uniqueCount="217">
  <si>
    <t>PrPKE:Q50:J23</t>
  </si>
  <si>
    <t>PrPAV:Q50:J23</t>
  </si>
  <si>
    <t>PrPHK:Q50:J23</t>
  </si>
  <si>
    <t>PrPTF:Q50:J23</t>
  </si>
  <si>
    <t>OPGAV:Q50:J23</t>
  </si>
  <si>
    <t>OPGTF:Q50:J23</t>
  </si>
  <si>
    <t>Anmerkung</t>
  </si>
  <si>
    <t>ID</t>
  </si>
  <si>
    <t>Quellen</t>
  </si>
  <si>
    <t>PrP...:Q50:J23</t>
  </si>
  <si>
    <t>PrPpK:Q50:J23</t>
  </si>
  <si>
    <t>OPG..:Q50:J23</t>
  </si>
  <si>
    <t>PrPZV:Q50:J23</t>
  </si>
  <si>
    <t>Produktionspotenzial</t>
  </si>
  <si>
    <t>NAIRU:Q50:J23</t>
  </si>
  <si>
    <t>StEQ.:Q50:J23</t>
  </si>
  <si>
    <t>TZQ..:Q50:J23</t>
  </si>
  <si>
    <t>SStQ.:Q50:J23</t>
  </si>
  <si>
    <t>Einheit</t>
  </si>
  <si>
    <t>Arbeits-
volumen</t>
  </si>
  <si>
    <t>Kapital-
einsatz</t>
  </si>
  <si>
    <t>Totale Faktor-produktivität</t>
  </si>
  <si>
    <t>Produktionslücke</t>
  </si>
  <si>
    <t>in %</t>
  </si>
  <si>
    <t>Beiträge</t>
  </si>
  <si>
    <t>in Prozentpunkten</t>
  </si>
  <si>
    <t>Strukturelle Erwerbsquote der einheimischen Bevölkerung</t>
  </si>
  <si>
    <t>Teilzeitquote</t>
  </si>
  <si>
    <t>Strukturelle Erwerbslosen-
quote der einheimischen Bevölkerung</t>
  </si>
  <si>
    <t>Selbständigen-
quote</t>
  </si>
  <si>
    <t>Zeitraum</t>
  </si>
  <si>
    <t>PrP...:Q05:J23</t>
  </si>
  <si>
    <t>PrPpK:Q05:J23</t>
  </si>
  <si>
    <t>OPG..:Q05:J23</t>
  </si>
  <si>
    <t>PrPZV:Q05:J23</t>
  </si>
  <si>
    <t>PrPKE:Q05:J23</t>
  </si>
  <si>
    <t>PrPAV:Q05:J23</t>
  </si>
  <si>
    <t>PrPHK:Q05:J23</t>
  </si>
  <si>
    <t>PrPTF:Q05:J23</t>
  </si>
  <si>
    <t>OPGAV:Q05:J23</t>
  </si>
  <si>
    <t>OPGTF:Q05:J23</t>
  </si>
  <si>
    <t>NAIRU:Q05:J23</t>
  </si>
  <si>
    <t>StEQ.:Q05:J23</t>
  </si>
  <si>
    <t>TZQ..:Q05:J23</t>
  </si>
  <si>
    <t>SStQ.:Q05:J23</t>
  </si>
  <si>
    <t>PrP...:Q95:J23</t>
  </si>
  <si>
    <t>PrPpK:Q95:J23</t>
  </si>
  <si>
    <t>OPG..:Q95:J23</t>
  </si>
  <si>
    <t>PrPZV:Q95:J23</t>
  </si>
  <si>
    <t>PrPKE:Q95:J23</t>
  </si>
  <si>
    <t>PrPAV:Q95:J23</t>
  </si>
  <si>
    <t>PrPHK:Q95:J23</t>
  </si>
  <si>
    <t>PrPTF:Q95:J23</t>
  </si>
  <si>
    <t>OPGAV:Q95:J23</t>
  </si>
  <si>
    <t>OPGTF:Q95:J23</t>
  </si>
  <si>
    <t>NAIRU:Q95:J23</t>
  </si>
  <si>
    <t>StEQ.:Q95:J23</t>
  </si>
  <si>
    <t>TZQ..:Q95:J23</t>
  </si>
  <si>
    <t>SStQ.:Q95:J23</t>
  </si>
  <si>
    <t>Produktions-
potenzial
in Mrd Euro</t>
  </si>
  <si>
    <t>Produktions-
potenzial
pro Kopf</t>
  </si>
  <si>
    <t>Mrd Euro</t>
  </si>
  <si>
    <t>Tsd Euro</t>
  </si>
  <si>
    <t>50 %-Quantil der Stichprobe</t>
  </si>
  <si>
    <t>95 %-Quantil der Stichprobe</t>
  </si>
  <si>
    <t>5 %-Quantil der Stichprobe</t>
  </si>
  <si>
    <t>Inhalt</t>
  </si>
  <si>
    <t>q50</t>
  </si>
  <si>
    <t>q95</t>
  </si>
  <si>
    <t>Jahresgutachten 2023</t>
  </si>
  <si>
    <t>J23</t>
  </si>
  <si>
    <t>Anmerkungen</t>
  </si>
  <si>
    <t>Produktions-
lücke (Abweichung vom Produktions-
potenzial)</t>
  </si>
  <si>
    <t xml:space="preserve">Quellen: </t>
  </si>
  <si>
    <t>IAB, OECD, Statistisches Bundesamt, eigene Berechnungen</t>
  </si>
  <si>
    <t>Farbige Markierung:</t>
  </si>
  <si>
    <t>Produktions-
potenzial-
wachstum</t>
  </si>
  <si>
    <t>q5</t>
  </si>
  <si>
    <t>Frühjahrsgutachten 2024</t>
  </si>
  <si>
    <t>F24</t>
  </si>
  <si>
    <t>PrP...:Q50:F24</t>
  </si>
  <si>
    <t>PrPpK:Q50:F24</t>
  </si>
  <si>
    <t>OPG..:Q50:F24</t>
  </si>
  <si>
    <t>PrPZV:Q50:F24</t>
  </si>
  <si>
    <t>PrPKE:Q50:F24</t>
  </si>
  <si>
    <t>PrPAV:Q50:F24</t>
  </si>
  <si>
    <t>PrPTF:Q50:F24</t>
  </si>
  <si>
    <t>OPGAV:Q50:F24</t>
  </si>
  <si>
    <t>OPGTF:Q50:F24</t>
  </si>
  <si>
    <t>NAIRU:Q50:F24</t>
  </si>
  <si>
    <t>StEQ.:Q50:F24</t>
  </si>
  <si>
    <t>TZQ..:Q50:F24</t>
  </si>
  <si>
    <t>SStQ.:Q50:F24</t>
  </si>
  <si>
    <t>PrP...:q05:F24</t>
  </si>
  <si>
    <t>PrPpK:q05:F24</t>
  </si>
  <si>
    <t>OPG..:q05:F24</t>
  </si>
  <si>
    <t>PrPZV:q05:F24</t>
  </si>
  <si>
    <t>PrPKE:q05:F24</t>
  </si>
  <si>
    <t>PrPAV:q05:F24</t>
  </si>
  <si>
    <t>PrPTF:q05:F24</t>
  </si>
  <si>
    <t>OPGAV:q05:F24</t>
  </si>
  <si>
    <t>OPGTF:q05:F24</t>
  </si>
  <si>
    <t>NAIRU:q05:F24</t>
  </si>
  <si>
    <t>StEQ.:q05:F24</t>
  </si>
  <si>
    <t>TZQ..:q05:F24</t>
  </si>
  <si>
    <t>SStQ.:q05:F24</t>
  </si>
  <si>
    <t>PrP...:q95:F24</t>
  </si>
  <si>
    <t>PrPpK:q95:F24</t>
  </si>
  <si>
    <t>OPG..:q95:F24</t>
  </si>
  <si>
    <t>PrPZV:q95:F24</t>
  </si>
  <si>
    <t>PrPKE:q95:F24</t>
  </si>
  <si>
    <t>PrPAV:q95:F24</t>
  </si>
  <si>
    <t>PrPTF:q95:F24</t>
  </si>
  <si>
    <t>OPGAV:q95:F24</t>
  </si>
  <si>
    <t>OPGTF:q95:F24</t>
  </si>
  <si>
    <t>NAIRU:q95:F24</t>
  </si>
  <si>
    <t>StEQ.:q95:F24</t>
  </si>
  <si>
    <t>TZQ..:q95:F24</t>
  </si>
  <si>
    <t>SStQ.:q95:F24</t>
  </si>
  <si>
    <t>Ab dem Frühjahrsgutachten 2024 inklusive Humankapital.</t>
  </si>
  <si>
    <t>Nummer</t>
  </si>
  <si>
    <t>Kapitaleinsatz</t>
  </si>
  <si>
    <t>Arbeitsvolumen</t>
  </si>
  <si>
    <t>Totale Faktorproduktivität</t>
  </si>
  <si>
    <t>■</t>
  </si>
  <si>
    <t>▬</t>
  </si>
  <si>
    <t>Produktionspotenzialwachstum (%)</t>
  </si>
  <si>
    <t>Prognose</t>
  </si>
  <si>
    <t>Startjahr</t>
  </si>
  <si>
    <t>Spanne</t>
  </si>
  <si>
    <t>Startjahr_Auswahl</t>
  </si>
  <si>
    <t>Endjahr_Auswahl</t>
  </si>
  <si>
    <t>Lang</t>
  </si>
  <si>
    <t>Kurz</t>
  </si>
  <si>
    <t>Jahr</t>
  </si>
  <si>
    <t>Prognose bis</t>
  </si>
  <si>
    <t>Endjahr</t>
  </si>
  <si>
    <t>Produktionspotenzial in Mrd Euro</t>
  </si>
  <si>
    <t>Produktionspotenzial pro Kopf</t>
  </si>
  <si>
    <t>Produktionspotenzialwachstum</t>
  </si>
  <si>
    <t>Strukturelle Erwerbslosenquote der einheimischen Bevölkerung</t>
  </si>
  <si>
    <t>Selbständigenquote</t>
  </si>
  <si>
    <t>PrP...:</t>
  </si>
  <si>
    <t>PrPpK:</t>
  </si>
  <si>
    <t>PrPZV:</t>
  </si>
  <si>
    <t>PrPKE:</t>
  </si>
  <si>
    <t>PrPAV:</t>
  </si>
  <si>
    <t>PrPTF:</t>
  </si>
  <si>
    <t>OPG..:</t>
  </si>
  <si>
    <t>OPGAV:</t>
  </si>
  <si>
    <t>OPGTF:</t>
  </si>
  <si>
    <t>NAIRU:</t>
  </si>
  <si>
    <t>StEQ.:</t>
  </si>
  <si>
    <t>TZQ..:</t>
  </si>
  <si>
    <t>SStQ.:</t>
  </si>
  <si>
    <t>Arbeitsvolumen (Beitrag zur Produktionslücke)</t>
  </si>
  <si>
    <t>Totale Faktorproduktivität (Beitrag zur Produktionslücke)</t>
  </si>
  <si>
    <t>Kapitaleinsatz (Beitrag zum Produktionspotenzial)</t>
  </si>
  <si>
    <t>Arbeitsvolumen (Beitrag zum Produktionspotenzial)</t>
  </si>
  <si>
    <t>Totale Faktorproduktivität (Beitrag zum Produktionspotenzial)</t>
  </si>
  <si>
    <t>Q05</t>
  </si>
  <si>
    <t>Q95</t>
  </si>
  <si>
    <t>Q50</t>
  </si>
  <si>
    <t>Q95-Q05</t>
  </si>
  <si>
    <t>%</t>
  </si>
  <si>
    <t>Prozentpunkte</t>
  </si>
  <si>
    <t>PrP...:Q50:J24</t>
  </si>
  <si>
    <t>PrPpK:Q50:J24</t>
  </si>
  <si>
    <t>OPG..:Q50:J24</t>
  </si>
  <si>
    <t>PrPZV:Q50:J24</t>
  </si>
  <si>
    <t>PrPKE:Q50:J24</t>
  </si>
  <si>
    <t>PrPAV:Q50:J24</t>
  </si>
  <si>
    <t>PrPTF:Q50:J24</t>
  </si>
  <si>
    <t>OPGAV:Q50:J24</t>
  </si>
  <si>
    <t>OPGTF:Q50:J24</t>
  </si>
  <si>
    <t>NAIRU:Q50:J24</t>
  </si>
  <si>
    <t>StEQ.:Q50:J24</t>
  </si>
  <si>
    <t>TZQ..:Q50:J24</t>
  </si>
  <si>
    <t>SStQ.:Q50:J24</t>
  </si>
  <si>
    <t>PrP...:q05:J24</t>
  </si>
  <si>
    <t>PrPpK:q05:J24</t>
  </si>
  <si>
    <t>OPG..:q05:J24</t>
  </si>
  <si>
    <t>PrPZV:q05:J24</t>
  </si>
  <si>
    <t>PrPKE:q05:J24</t>
  </si>
  <si>
    <t>PrPAV:q05:J24</t>
  </si>
  <si>
    <t>PrPTF:q05:J24</t>
  </si>
  <si>
    <t>OPGAV:q05:J24</t>
  </si>
  <si>
    <t>OPGTF:q05:J24</t>
  </si>
  <si>
    <t>NAIRU:q05:J24</t>
  </si>
  <si>
    <t>StEQ.:q05:J24</t>
  </si>
  <si>
    <t>TZQ..:q05:J24</t>
  </si>
  <si>
    <t>SStQ.:q05:J24</t>
  </si>
  <si>
    <t>PrP...:q95:J24</t>
  </si>
  <si>
    <t>PrPpK:q95:J24</t>
  </si>
  <si>
    <t>OPG..:q95:J24</t>
  </si>
  <si>
    <t>PrPZV:q95:J24</t>
  </si>
  <si>
    <t>PrPKE:q95:J24</t>
  </si>
  <si>
    <t>PrPAV:q95:J24</t>
  </si>
  <si>
    <t>PrPTF:q95:J24</t>
  </si>
  <si>
    <t>OPGAV:q95:J24</t>
  </si>
  <si>
    <t>OPGTF:q95:J24</t>
  </si>
  <si>
    <t>NAIRU:q95:J24</t>
  </si>
  <si>
    <t>StEQ.:q95:J24</t>
  </si>
  <si>
    <t>TZQ..:q95:J24</t>
  </si>
  <si>
    <t>SStQ.:q95:J24</t>
  </si>
  <si>
    <t>Jahresgutachten 2024</t>
  </si>
  <si>
    <t>J24</t>
  </si>
  <si>
    <t>Quantile</t>
  </si>
  <si>
    <t>Grafik – Quantile der Stichprobe</t>
  </si>
  <si>
    <t>PrPHK:</t>
  </si>
  <si>
    <t>Humankapital (nur für Jahresgutachten 2023)</t>
  </si>
  <si>
    <t>Grafik – Beiträge zum Wachstum des Produktionspotenzials</t>
  </si>
  <si>
    <t>Die ersten zwei Jahre des Projektionszeitraums basieren auf der Kurzfristprognose des Sachverständigenrates. 
Ab dem dritten Jahr Projektion.</t>
  </si>
  <si>
    <t>Methodische Hinweise:</t>
  </si>
  <si>
    <t>Der Sachverständigenrat hat eine Reihe von Datenaktualisierungen vorgenommen, insbesondere die Berücksichtigung der VGR-Revision 2024. Die daraus entstehenden Revisionen betreffen alle Aggregate. Zudem werden in der Schätzung der durchschnittlichen Arbeitszeit nun unterjährige Entwicklungen des laufenden Jahres berücksichtigt. Weiterhin geht der Bevölkerungsstand nun im Jahresdurchschnitt und nicht länger zum Jahresende in die Berechnungen ein.</t>
  </si>
  <si>
    <t>Der Sachverständigenrat hat seine Mittelfristprojektion mit der Veröffentlichung des Jahresgutachtens 2023 auf das Verfahren von Ochsner et al. (2024) umgestellt. Zuvor wurde das Verfahren von Breuer und Elstner (2022) genutzt. Die wichtigsten Unterschiede bestehen darin, dass die Trendbereinigung nun mit einem bayesianischen Filter anstelle des HP-Filters durchgeführt wird und das Kapitalstockmodell umfassend überarbeitet wurde. Das neue Modell schätzt nun sowohl den Brutto- als auch den Nettokapitalstock mithilfe eines Vintage-Modells. Darüber hinaus enthält die Variante des Modells im Jahresgutachten 2023 einmalig eine Schätzung der Wachstumsbeiträge des Humankapitals zum Wachstum in Deutschland. Weitere Details sind im Kasten 11 des Jahresgutachtens 2023 zu finden.</t>
  </si>
  <si>
    <t>Der Sachverständigenrat hat im Frühjahrsgutachten die 15. koordinierte Bevölkerungsvorausberechnung durch eine eigene Bevölkerungsprojektion abgelöst. Die Parametrisierung dieser Simulation orientiert sich weitgehend an der 15. koordinierten Bevölkerungsvorausberechnung, allerdings werden die Annahmen zum Wanderungssaldo an die aktuelle Datenlage angepasst. 
Die daraus entstehenden Revisionen betreffen das Arbeitsvolumen und die Totale Faktorproduktivität, die nun auch die Wachstumsbeiträge des Humankapitals enthält. Weitere Details sind im Kasten 9 des Frühjahrsgutachten 2024 zu finden.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</si>
</sst>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2">
    <font>
      <sz val="11"/>
      <color theme="1"/>
      <name val="Calibri"/>
      <family val="2"/>
      <scheme val="minor"/>
    </font>
    <font>
      <sz val="10"/>
      <name val="Arial"/>
      <family val="2"/>
    </font>
    <font>
      <u/>
      <sz val="11"/>
      <color theme="10"/>
      <name val="Calibri"/>
      <family val="2"/>
      <scheme val="minor"/>
    </font>
    <font>
      <u/>
      <sz val="8"/>
      <color theme="10"/>
      <name val="Franklin Gothic Book"/>
      <family val="2"/>
    </font>
    <font>
      <sz val="8"/>
      <name val="MetaNormalLF-Roman"/>
      <family val="2"/>
    </font>
    <font>
      <sz val="8"/>
      <name val="Franklin Gothic Book"/>
      <family val="2"/>
    </font>
    <font>
      <sz val="8"/>
      <color theme="0"/>
      <name val="Franklin Gothic Book"/>
      <family val="2"/>
    </font>
    <font>
      <b/>
      <sz val="8"/>
      <name val="Franklin Gothic Book"/>
      <family val="2"/>
    </font>
    <font>
      <sz val="11"/>
      <color theme="1"/>
      <name val="Franklin Gothic Book"/>
      <family val="2"/>
    </font>
    <font>
      <sz val="8"/>
      <color theme="1"/>
      <name val="Franklin Gothic Book"/>
      <family val="2"/>
    </font>
    <font>
      <b/>
      <sz val="10"/>
      <name val="Franklin Gothic Book"/>
      <family val="2"/>
    </font>
    <font>
      <sz val="8"/>
      <name val="Arial"/>
      <family val="2"/>
    </font>
    <font>
      <b/>
      <sz val="16"/>
      <color indexed="8"/>
      <name val="Franklin Gothic Book"/>
      <family val="2"/>
    </font>
    <font>
      <sz val="11"/>
      <color theme="1"/>
      <name val="MetaNormalLF-Roman"/>
      <family val="2"/>
    </font>
    <font>
      <sz val="8"/>
      <color rgb="FF000000"/>
      <name val="Tahoma"/>
      <family val="2"/>
    </font>
    <font>
      <u/>
      <sz val="11"/>
      <color theme="10"/>
      <name val="Franklin Gothic Book"/>
      <family val="2"/>
    </font>
    <font>
      <b/>
      <sz val="16"/>
      <color indexed="8"/>
      <name val="MetaNormalLF-Roman"/>
      <family val="2"/>
    </font>
    <font>
      <b/>
      <sz val="12"/>
      <color theme="1"/>
      <name val="MetaNormalLF-Roman"/>
      <family val="2"/>
    </font>
    <font>
      <b/>
      <sz val="12"/>
      <name val="MetaNormalLF-Roman"/>
      <family val="2"/>
    </font>
    <font>
      <sz val="10"/>
      <name val="MetaNormalLF-Roman"/>
      <family val="2"/>
    </font>
    <font>
      <sz val="11"/>
      <color rgb="FFFF0000"/>
      <name val="Calibri"/>
      <family val="2"/>
      <scheme val="minor"/>
    </font>
    <font>
      <b/>
      <sz val="11"/>
      <color theme="1"/>
      <name val="MetaNormalLF-Roman"/>
    </font>
  </fonts>
  <fills count="6">
    <fill>
      <patternFill patternType="none"/>
    </fill>
    <fill>
      <patternFill patternType="gray125"/>
    </fill>
    <fill>
      <patternFill patternType="solid">
        <fgColor rgb="FF0062A3"/>
        <bgColor indexed="64"/>
      </patternFill>
    </fill>
    <fill>
      <patternFill patternType="solid">
        <fgColor rgb="FFE8E8E8"/>
        <bgColor indexed="64"/>
      </patternFill>
    </fill>
    <fill>
      <patternFill patternType="solid">
        <fgColor rgb="FFD9D9D9"/>
        <bgColor indexed="64"/>
      </patternFill>
    </fill>
    <fill>
      <patternFill patternType="solid">
        <fgColor theme="5" tint="0.79998168889431442"/>
        <bgColor indexed="64"/>
      </patternFill>
    </fill>
  </fills>
  <borders count="2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right>
      <top style="thin">
        <color theme="0"/>
      </top>
      <bottom/>
      <diagonal/>
    </border>
    <border>
      <left style="thin">
        <color theme="0"/>
      </left>
      <right/>
      <top/>
      <bottom style="thin">
        <color theme="0"/>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bottom style="thin">
        <color indexed="64"/>
      </bottom>
      <diagonal/>
    </border>
    <border>
      <left/>
      <right style="thin">
        <color theme="0"/>
      </right>
      <top style="thin">
        <color theme="0"/>
      </top>
      <bottom/>
      <diagonal/>
    </border>
    <border>
      <left/>
      <right/>
      <top style="thin">
        <color theme="0"/>
      </top>
      <bottom style="thin">
        <color theme="0"/>
      </bottom>
      <diagonal/>
    </border>
    <border>
      <left style="thin">
        <color theme="0"/>
      </left>
      <right/>
      <top style="thin">
        <color theme="0" tint="-0.499984740745262"/>
      </top>
      <bottom style="thin">
        <color theme="0"/>
      </bottom>
      <diagonal/>
    </border>
    <border>
      <left/>
      <right/>
      <top style="thin">
        <color theme="0"/>
      </top>
      <bottom/>
      <diagonal/>
    </border>
    <border>
      <left/>
      <right style="thin">
        <color theme="0"/>
      </right>
      <top style="thin">
        <color theme="0" tint="-0.499984740745262"/>
      </top>
      <bottom style="thin">
        <color theme="0"/>
      </bottom>
      <diagonal/>
    </border>
    <border>
      <left style="thin">
        <color theme="0"/>
      </left>
      <right style="thin">
        <color theme="0"/>
      </right>
      <top style="thin">
        <color theme="0" tint="-0.499984740745262"/>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theme="0"/>
      </bottom>
      <diagonal/>
    </border>
    <border>
      <left style="thin">
        <color theme="0"/>
      </left>
      <right/>
      <top style="thin">
        <color theme="0"/>
      </top>
      <bottom style="thin">
        <color theme="0" tint="-0.499984740745262"/>
      </bottom>
      <diagonal/>
    </border>
    <border>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4">
    <xf numFmtId="0" fontId="0" fillId="0" borderId="0"/>
    <xf numFmtId="0" fontId="1" fillId="0" borderId="0"/>
    <xf numFmtId="0" fontId="2" fillId="0" borderId="0" applyNumberFormat="0" applyFill="0" applyBorder="0" applyAlignment="0" applyProtection="0"/>
    <xf numFmtId="0" fontId="11" fillId="0" borderId="0"/>
  </cellStyleXfs>
  <cellXfs count="84">
    <xf numFmtId="0" fontId="0" fillId="0" borderId="0" xfId="0"/>
    <xf numFmtId="164" fontId="0" fillId="0" borderId="0" xfId="0" applyNumberFormat="1" applyAlignment="1">
      <alignment horizontal="center" vertical="center" wrapText="1"/>
    </xf>
    <xf numFmtId="1" fontId="0" fillId="0" borderId="0" xfId="0" applyNumberFormat="1" applyAlignment="1">
      <alignment horizontal="center" vertical="center" wrapText="1"/>
    </xf>
    <xf numFmtId="0" fontId="3" fillId="0" borderId="1" xfId="2" applyFont="1" applyFill="1" applyBorder="1" applyAlignment="1" applyProtection="1">
      <alignment vertical="center"/>
      <protection hidden="1"/>
    </xf>
    <xf numFmtId="0" fontId="5" fillId="0" borderId="1" xfId="1" applyFont="1" applyBorder="1" applyAlignment="1" applyProtection="1">
      <alignment vertical="center"/>
      <protection hidden="1"/>
    </xf>
    <xf numFmtId="0" fontId="4" fillId="0" borderId="0" xfId="1" applyFont="1" applyProtection="1">
      <protection hidden="1"/>
    </xf>
    <xf numFmtId="0" fontId="4" fillId="0" borderId="0" xfId="1" applyFont="1" applyAlignment="1" applyProtection="1">
      <alignment vertical="center"/>
      <protection hidden="1"/>
    </xf>
    <xf numFmtId="0" fontId="7" fillId="3" borderId="8" xfId="0" applyFont="1" applyFill="1" applyBorder="1" applyAlignment="1" applyProtection="1">
      <alignment horizontal="left" vertical="center" indent="1"/>
      <protection hidden="1"/>
    </xf>
    <xf numFmtId="0" fontId="5" fillId="0" borderId="1" xfId="1" applyFont="1" applyBorder="1" applyProtection="1">
      <protection hidden="1"/>
    </xf>
    <xf numFmtId="0" fontId="7" fillId="0" borderId="0" xfId="1" applyFont="1" applyAlignment="1" applyProtection="1">
      <alignment vertical="center"/>
      <protection hidden="1"/>
    </xf>
    <xf numFmtId="0" fontId="5" fillId="0" borderId="0" xfId="1" applyFont="1" applyProtection="1">
      <protection hidden="1"/>
    </xf>
    <xf numFmtId="0" fontId="5" fillId="0" borderId="1" xfId="1" applyFont="1" applyBorder="1" applyAlignment="1" applyProtection="1">
      <alignment horizontal="center" vertical="center"/>
      <protection hidden="1"/>
    </xf>
    <xf numFmtId="0" fontId="7" fillId="3" borderId="11" xfId="0" applyFont="1" applyFill="1" applyBorder="1" applyAlignment="1" applyProtection="1">
      <alignment horizontal="left" vertical="center" indent="1"/>
      <protection hidden="1"/>
    </xf>
    <xf numFmtId="0" fontId="7" fillId="3" borderId="15" xfId="0" applyFont="1" applyFill="1" applyBorder="1" applyAlignment="1" applyProtection="1">
      <alignment horizontal="left" vertical="center" indent="1"/>
      <protection hidden="1"/>
    </xf>
    <xf numFmtId="0" fontId="7" fillId="3" borderId="5" xfId="0" applyFont="1" applyFill="1" applyBorder="1" applyAlignment="1" applyProtection="1">
      <alignment horizontal="left" vertical="center" indent="1"/>
      <protection hidden="1"/>
    </xf>
    <xf numFmtId="0" fontId="0" fillId="0" borderId="0" xfId="0" applyAlignment="1">
      <alignment horizontal="center" vertical="center" wrapText="1"/>
    </xf>
    <xf numFmtId="0" fontId="0" fillId="0" borderId="0" xfId="0" applyAlignment="1">
      <alignment horizontal="center"/>
    </xf>
    <xf numFmtId="1" fontId="0" fillId="0" borderId="0" xfId="0" applyNumberFormat="1"/>
    <xf numFmtId="3" fontId="0" fillId="0" borderId="0" xfId="0" applyNumberFormat="1"/>
    <xf numFmtId="2" fontId="0" fillId="0" borderId="0" xfId="0" applyNumberFormat="1" applyAlignment="1">
      <alignment horizontal="center"/>
    </xf>
    <xf numFmtId="165" fontId="0" fillId="0" borderId="0" xfId="0" applyNumberFormat="1"/>
    <xf numFmtId="0" fontId="7" fillId="3" borderId="12" xfId="0" applyFont="1" applyFill="1" applyBorder="1" applyAlignment="1" applyProtection="1">
      <alignment horizontal="left" vertical="center" indent="1"/>
      <protection hidden="1"/>
    </xf>
    <xf numFmtId="0" fontId="7" fillId="3" borderId="9" xfId="0" applyFont="1" applyFill="1" applyBorder="1" applyAlignment="1" applyProtection="1">
      <alignment horizontal="left" vertical="center" indent="1"/>
      <protection hidden="1"/>
    </xf>
    <xf numFmtId="0" fontId="10" fillId="0" borderId="0" xfId="1" applyFont="1" applyAlignment="1" applyProtection="1">
      <alignment vertical="center"/>
      <protection hidden="1"/>
    </xf>
    <xf numFmtId="0" fontId="0" fillId="5" borderId="0" xfId="0" applyFill="1"/>
    <xf numFmtId="0" fontId="16" fillId="0" borderId="0" xfId="3" applyFont="1" applyAlignment="1" applyProtection="1">
      <alignment vertical="center"/>
      <protection hidden="1"/>
    </xf>
    <xf numFmtId="0" fontId="4" fillId="0" borderId="0" xfId="3" applyFont="1" applyProtection="1">
      <protection hidden="1"/>
    </xf>
    <xf numFmtId="0" fontId="16" fillId="0" borderId="0" xfId="3" applyFont="1" applyProtection="1">
      <protection hidden="1"/>
    </xf>
    <xf numFmtId="0" fontId="18" fillId="0" borderId="0" xfId="3" quotePrefix="1" applyFont="1" applyProtection="1">
      <protection hidden="1"/>
    </xf>
    <xf numFmtId="0" fontId="13" fillId="0" borderId="0" xfId="0" applyFont="1" applyAlignment="1" applyProtection="1">
      <alignment vertical="top"/>
      <protection hidden="1"/>
    </xf>
    <xf numFmtId="0" fontId="13" fillId="0" borderId="0" xfId="0" applyFont="1" applyAlignment="1" applyProtection="1">
      <alignment vertical="top" wrapText="1"/>
      <protection hidden="1"/>
    </xf>
    <xf numFmtId="0" fontId="13" fillId="0" borderId="0" xfId="0" applyFont="1" applyProtection="1">
      <protection hidden="1"/>
    </xf>
    <xf numFmtId="0" fontId="13" fillId="0" borderId="0" xfId="0" applyFont="1" applyAlignment="1" applyProtection="1">
      <alignment horizontal="center"/>
      <protection hidden="1"/>
    </xf>
    <xf numFmtId="0" fontId="13" fillId="0" borderId="0" xfId="0" applyFont="1" applyAlignment="1" applyProtection="1">
      <alignment wrapText="1"/>
      <protection hidden="1"/>
    </xf>
    <xf numFmtId="0" fontId="0" fillId="0" borderId="0" xfId="0" applyProtection="1">
      <protection hidden="1"/>
    </xf>
    <xf numFmtId="0" fontId="17" fillId="0" borderId="0" xfId="0" applyFont="1" applyAlignment="1" applyProtection="1">
      <alignment vertical="center"/>
      <protection hidden="1"/>
    </xf>
    <xf numFmtId="0" fontId="18" fillId="0" borderId="0" xfId="0" applyFont="1" applyAlignment="1" applyProtection="1">
      <alignment horizontal="left" vertical="center"/>
      <protection hidden="1"/>
    </xf>
    <xf numFmtId="0" fontId="19" fillId="0" borderId="0" xfId="0" applyFont="1" applyProtection="1">
      <protection hidden="1"/>
    </xf>
    <xf numFmtId="0" fontId="4" fillId="0" borderId="0" xfId="0" applyFont="1" applyProtection="1">
      <protection hidden="1"/>
    </xf>
    <xf numFmtId="0" fontId="9" fillId="0" borderId="0" xfId="0" applyFont="1" applyProtection="1">
      <protection hidden="1"/>
    </xf>
    <xf numFmtId="0" fontId="9" fillId="0" borderId="1" xfId="0" applyFont="1" applyBorder="1" applyProtection="1">
      <protection hidden="1"/>
    </xf>
    <xf numFmtId="0" fontId="9" fillId="3" borderId="13" xfId="0" applyFont="1" applyFill="1" applyBorder="1" applyAlignment="1" applyProtection="1">
      <alignment horizontal="left" indent="1"/>
      <protection hidden="1"/>
    </xf>
    <xf numFmtId="164" fontId="9" fillId="3" borderId="8" xfId="0" applyNumberFormat="1" applyFont="1" applyFill="1" applyBorder="1" applyAlignment="1" applyProtection="1">
      <alignment horizontal="right" indent="2"/>
      <protection hidden="1"/>
    </xf>
    <xf numFmtId="165" fontId="9" fillId="3" borderId="8" xfId="0" applyNumberFormat="1" applyFont="1" applyFill="1" applyBorder="1" applyAlignment="1" applyProtection="1">
      <alignment horizontal="right" indent="2"/>
      <protection hidden="1"/>
    </xf>
    <xf numFmtId="165" fontId="9" fillId="4" borderId="8" xfId="0" applyNumberFormat="1" applyFont="1" applyFill="1" applyBorder="1" applyAlignment="1" applyProtection="1">
      <alignment horizontal="right" indent="2"/>
      <protection hidden="1"/>
    </xf>
    <xf numFmtId="165" fontId="9" fillId="4" borderId="10" xfId="0" applyNumberFormat="1" applyFont="1" applyFill="1" applyBorder="1" applyAlignment="1" applyProtection="1">
      <alignment horizontal="right" indent="2"/>
      <protection hidden="1"/>
    </xf>
    <xf numFmtId="0" fontId="12" fillId="0" borderId="0" xfId="3" applyFont="1" applyProtection="1">
      <protection hidden="1"/>
    </xf>
    <xf numFmtId="0" fontId="8" fillId="0" borderId="0" xfId="0" quotePrefix="1" applyFont="1" applyAlignment="1" applyProtection="1">
      <alignment horizontal="center"/>
      <protection hidden="1"/>
    </xf>
    <xf numFmtId="0" fontId="15" fillId="0" borderId="0" xfId="2" applyFont="1" applyProtection="1">
      <protection hidden="1"/>
    </xf>
    <xf numFmtId="0" fontId="0" fillId="0" borderId="0" xfId="0" quotePrefix="1" applyAlignment="1" applyProtection="1">
      <alignment horizontal="center"/>
      <protection hidden="1"/>
    </xf>
    <xf numFmtId="0" fontId="13" fillId="0" borderId="0" xfId="0" quotePrefix="1" applyFont="1" applyAlignment="1" applyProtection="1">
      <alignment horizontal="left"/>
      <protection hidden="1"/>
    </xf>
    <xf numFmtId="2" fontId="0" fillId="0" borderId="0" xfId="0" applyNumberFormat="1"/>
    <xf numFmtId="0" fontId="6" fillId="2" borderId="17" xfId="0" applyFont="1" applyFill="1" applyBorder="1" applyAlignment="1" applyProtection="1">
      <alignment horizontal="centerContinuous" vertical="center" wrapText="1"/>
      <protection hidden="1"/>
    </xf>
    <xf numFmtId="0" fontId="6" fillId="2" borderId="8" xfId="0" applyFont="1" applyFill="1" applyBorder="1" applyAlignment="1" applyProtection="1">
      <alignment horizontal="centerContinuous" vertical="center" wrapText="1"/>
      <protection hidden="1"/>
    </xf>
    <xf numFmtId="0" fontId="6" fillId="2" borderId="13" xfId="0" applyFont="1" applyFill="1" applyBorder="1" applyAlignment="1" applyProtection="1">
      <alignment horizontal="centerContinuous" vertical="center" wrapText="1"/>
      <protection hidden="1"/>
    </xf>
    <xf numFmtId="0" fontId="6" fillId="2" borderId="18" xfId="0" applyFont="1" applyFill="1" applyBorder="1" applyAlignment="1" applyProtection="1">
      <alignment horizontal="centerContinuous" vertical="center" wrapText="1"/>
      <protection hidden="1"/>
    </xf>
    <xf numFmtId="0" fontId="6" fillId="2" borderId="19" xfId="0" applyFont="1" applyFill="1" applyBorder="1" applyAlignment="1" applyProtection="1">
      <alignment horizontal="centerContinuous" vertical="center" wrapText="1"/>
      <protection hidden="1"/>
    </xf>
    <xf numFmtId="0" fontId="6" fillId="2" borderId="20" xfId="0" applyFont="1" applyFill="1" applyBorder="1" applyAlignment="1" applyProtection="1">
      <alignment horizontal="centerContinuous" vertical="center" wrapText="1"/>
      <protection hidden="1"/>
    </xf>
    <xf numFmtId="0" fontId="7" fillId="3" borderId="9" xfId="0" applyFont="1" applyFill="1" applyBorder="1" applyAlignment="1" applyProtection="1">
      <alignment vertical="center"/>
      <protection hidden="1"/>
    </xf>
    <xf numFmtId="0" fontId="7" fillId="3" borderId="12" xfId="0" applyFont="1" applyFill="1" applyBorder="1" applyAlignment="1" applyProtection="1">
      <alignment horizontal="centerContinuous" vertical="center"/>
      <protection hidden="1"/>
    </xf>
    <xf numFmtId="0" fontId="9" fillId="0" borderId="21" xfId="0" applyFont="1" applyBorder="1" applyProtection="1">
      <protection hidden="1"/>
    </xf>
    <xf numFmtId="0" fontId="5" fillId="0" borderId="21" xfId="1" applyFont="1" applyBorder="1" applyProtection="1">
      <protection hidden="1"/>
    </xf>
    <xf numFmtId="0" fontId="9" fillId="3" borderId="7" xfId="0" applyFont="1" applyFill="1" applyBorder="1" applyAlignment="1" applyProtection="1">
      <alignment horizontal="left" indent="1"/>
      <protection hidden="1"/>
    </xf>
    <xf numFmtId="164" fontId="9" fillId="3" borderId="10" xfId="0" applyNumberFormat="1" applyFont="1" applyFill="1" applyBorder="1" applyAlignment="1" applyProtection="1">
      <alignment horizontal="right" indent="2"/>
      <protection hidden="1"/>
    </xf>
    <xf numFmtId="165" fontId="9" fillId="3" borderId="10" xfId="0" applyNumberFormat="1" applyFont="1" applyFill="1" applyBorder="1" applyAlignment="1" applyProtection="1">
      <alignment horizontal="right" indent="2"/>
      <protection hidden="1"/>
    </xf>
    <xf numFmtId="0" fontId="9" fillId="0" borderId="0" xfId="0" applyFont="1" applyFill="1" applyProtection="1">
      <protection hidden="1"/>
    </xf>
    <xf numFmtId="0" fontId="0" fillId="0" borderId="0" xfId="0" applyFill="1" applyProtection="1">
      <protection hidden="1"/>
    </xf>
    <xf numFmtId="0" fontId="13" fillId="0" borderId="0" xfId="0" applyFont="1" applyAlignment="1" applyProtection="1">
      <alignment horizontal="center" vertical="top"/>
      <protection hidden="1"/>
    </xf>
    <xf numFmtId="0" fontId="3" fillId="0" borderId="1" xfId="2" applyFont="1" applyFill="1" applyBorder="1" applyAlignment="1" applyProtection="1">
      <alignment horizontal="center" vertical="center"/>
      <protection hidden="1"/>
    </xf>
    <xf numFmtId="0" fontId="8" fillId="0" borderId="0" xfId="0" applyFont="1"/>
    <xf numFmtId="0" fontId="20" fillId="0" borderId="0" xfId="0" applyFont="1"/>
    <xf numFmtId="0" fontId="0" fillId="0" borderId="0" xfId="0" applyAlignment="1"/>
    <xf numFmtId="0" fontId="8" fillId="0" borderId="0" xfId="0" quotePrefix="1" applyFont="1" applyAlignment="1" applyProtection="1">
      <alignment horizontal="right" indent="1"/>
      <protection hidden="1"/>
    </xf>
    <xf numFmtId="0" fontId="21" fillId="0" borderId="0" xfId="0" applyFont="1" applyAlignment="1" applyProtection="1">
      <alignment vertical="center"/>
      <protection hidden="1"/>
    </xf>
    <xf numFmtId="0" fontId="6" fillId="2" borderId="14" xfId="0" applyFont="1" applyFill="1" applyBorder="1" applyAlignment="1" applyProtection="1">
      <alignment horizontal="center" vertical="center" wrapText="1"/>
      <protection hidden="1"/>
    </xf>
    <xf numFmtId="0" fontId="6" fillId="2" borderId="16"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2" borderId="5" xfId="0" applyFont="1" applyFill="1" applyBorder="1" applyAlignment="1" applyProtection="1">
      <alignment horizontal="center" vertical="center" wrapText="1"/>
      <protection hidden="1"/>
    </xf>
    <xf numFmtId="0" fontId="6" fillId="2" borderId="4" xfId="0" applyFont="1" applyFill="1" applyBorder="1" applyAlignment="1" applyProtection="1">
      <alignment horizontal="center" vertical="center" wrapText="1"/>
      <protection hidden="1"/>
    </xf>
    <xf numFmtId="0" fontId="6" fillId="2" borderId="6"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protection hidden="1"/>
    </xf>
    <xf numFmtId="0" fontId="7" fillId="3" borderId="3" xfId="0" applyFont="1" applyFill="1" applyBorder="1" applyAlignment="1" applyProtection="1">
      <alignment horizontal="center" vertical="center"/>
      <protection hidden="1"/>
    </xf>
    <xf numFmtId="0" fontId="7" fillId="3" borderId="12"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cellXfs>
  <cellStyles count="4">
    <cellStyle name="Link" xfId="2" builtinId="8"/>
    <cellStyle name="Standard" xfId="0" builtinId="0"/>
    <cellStyle name="Standard 2" xfId="1" xr:uid="{4371D51A-8996-4394-AA30-FC18783CB285}"/>
    <cellStyle name="Standard_Tabelle1" xfId="3" xr:uid="{ACC9AC1B-4491-4036-9B7B-BA55BC09946D}"/>
  </cellStyles>
  <dxfs count="9">
    <dxf>
      <fill>
        <patternFill>
          <bgColor rgb="FFD9D9D9"/>
        </patternFill>
      </fill>
    </dxf>
    <dxf>
      <fill>
        <patternFill patternType="none">
          <bgColor auto="1"/>
        </patternFill>
      </fill>
    </dxf>
    <dxf>
      <fill>
        <patternFill patternType="solid">
          <bgColor theme="0"/>
        </patternFill>
      </fill>
      <border>
        <right/>
        <top/>
        <bottom/>
        <vertical/>
        <horizontal/>
      </border>
    </dxf>
    <dxf>
      <fill>
        <patternFill>
          <bgColor rgb="FFD9D9D9"/>
        </patternFill>
      </fill>
    </dxf>
    <dxf>
      <fill>
        <patternFill patternType="none">
          <bgColor auto="1"/>
        </patternFill>
      </fill>
    </dxf>
    <dxf>
      <fill>
        <patternFill patternType="solid">
          <bgColor theme="0"/>
        </patternFill>
      </fill>
      <border>
        <right/>
        <top/>
        <bottom/>
        <vertical/>
        <horizontal/>
      </border>
    </dxf>
    <dxf>
      <fill>
        <patternFill>
          <bgColor rgb="FFD9D9D9"/>
        </patternFill>
      </fill>
    </dxf>
    <dxf>
      <fill>
        <patternFill patternType="none">
          <bgColor auto="1"/>
        </patternFill>
      </fill>
    </dxf>
    <dxf>
      <fill>
        <patternFill patternType="solid">
          <bgColor theme="0"/>
        </patternFill>
      </fill>
      <border>
        <right/>
        <top/>
        <bottom/>
        <vertical/>
        <horizontal/>
      </border>
    </dxf>
  </dxfs>
  <tableStyles count="0" defaultTableStyle="TableStyleMedium2" defaultPivotStyle="PivotStyleLight16"/>
  <colors>
    <mruColors>
      <color rgb="FF67CBF3"/>
      <color rgb="FF7CA7DA"/>
      <color rgb="FF0062A3"/>
      <color rgb="FF087E6E"/>
      <color rgb="FFE40F2D"/>
      <color rgb="FFFF9933"/>
      <color rgb="FFE8E8E8"/>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5295177787767E-2"/>
          <c:y val="0.15833964808586512"/>
          <c:w val="0.79791030092592596"/>
          <c:h val="0.61538417508417498"/>
        </c:manualLayout>
      </c:layout>
      <c:barChart>
        <c:barDir val="col"/>
        <c:grouping val="stacked"/>
        <c:varyColors val="0"/>
        <c:ser>
          <c:idx val="1"/>
          <c:order val="1"/>
          <c:spPr>
            <a:solidFill>
              <a:srgbClr val="0062A3"/>
            </a:solidFill>
            <a:ln>
              <a:noFill/>
            </a:ln>
          </c:spPr>
          <c:invertIfNegative val="0"/>
          <c:val>
            <c:numRef>
              <c:f>[0]!PrPKE</c:f>
              <c:numCache>
                <c:formatCode>0.00</c:formatCode>
                <c:ptCount val="70"/>
                <c:pt idx="0" formatCode="General">
                  <c:v>#N/A</c:v>
                </c:pt>
                <c:pt idx="1">
                  <c:v>1.86</c:v>
                </c:pt>
                <c:pt idx="2">
                  <c:v>1.81</c:v>
                </c:pt>
                <c:pt idx="3">
                  <c:v>1.7</c:v>
                </c:pt>
                <c:pt idx="4">
                  <c:v>1.5</c:v>
                </c:pt>
                <c:pt idx="5">
                  <c:v>1.29</c:v>
                </c:pt>
                <c:pt idx="6">
                  <c:v>1.22</c:v>
                </c:pt>
                <c:pt idx="7">
                  <c:v>1.22</c:v>
                </c:pt>
                <c:pt idx="8">
                  <c:v>1.23</c:v>
                </c:pt>
                <c:pt idx="9">
                  <c:v>1.26</c:v>
                </c:pt>
                <c:pt idx="10">
                  <c:v>1.26</c:v>
                </c:pt>
                <c:pt idx="11">
                  <c:v>1.17</c:v>
                </c:pt>
                <c:pt idx="12">
                  <c:v>1.03</c:v>
                </c:pt>
                <c:pt idx="13">
                  <c:v>0.96</c:v>
                </c:pt>
                <c:pt idx="14">
                  <c:v>0.92</c:v>
                </c:pt>
                <c:pt idx="15">
                  <c:v>0.88</c:v>
                </c:pt>
                <c:pt idx="16">
                  <c:v>0.89</c:v>
                </c:pt>
                <c:pt idx="17">
                  <c:v>0.91</c:v>
                </c:pt>
                <c:pt idx="18">
                  <c:v>0.93</c:v>
                </c:pt>
                <c:pt idx="19">
                  <c:v>0.98</c:v>
                </c:pt>
                <c:pt idx="20">
                  <c:v>1.05</c:v>
                </c:pt>
                <c:pt idx="21">
                  <c:v>1.1200000000000001</c:v>
                </c:pt>
                <c:pt idx="22">
                  <c:v>1.1399999999999999</c:v>
                </c:pt>
                <c:pt idx="23">
                  <c:v>1.04</c:v>
                </c:pt>
                <c:pt idx="24">
                  <c:v>0.92</c:v>
                </c:pt>
                <c:pt idx="25">
                  <c:v>0.87</c:v>
                </c:pt>
                <c:pt idx="26">
                  <c:v>0.81</c:v>
                </c:pt>
                <c:pt idx="27">
                  <c:v>0.77</c:v>
                </c:pt>
                <c:pt idx="28">
                  <c:v>0.77</c:v>
                </c:pt>
                <c:pt idx="29">
                  <c:v>0.94</c:v>
                </c:pt>
                <c:pt idx="30">
                  <c:v>0.95</c:v>
                </c:pt>
                <c:pt idx="31">
                  <c:v>0.76</c:v>
                </c:pt>
                <c:pt idx="32">
                  <c:v>0.62</c:v>
                </c:pt>
                <c:pt idx="33">
                  <c:v>0.5</c:v>
                </c:pt>
                <c:pt idx="34">
                  <c:v>0.45</c:v>
                </c:pt>
                <c:pt idx="35">
                  <c:v>0.43</c:v>
                </c:pt>
                <c:pt idx="36">
                  <c:v>0.47</c:v>
                </c:pt>
                <c:pt idx="37">
                  <c:v>0.53</c:v>
                </c:pt>
                <c:pt idx="38">
                  <c:v>0.56000000000000005</c:v>
                </c:pt>
                <c:pt idx="39">
                  <c:v>0.44</c:v>
                </c:pt>
                <c:pt idx="40">
                  <c:v>0.36</c:v>
                </c:pt>
                <c:pt idx="41">
                  <c:v>0.41</c:v>
                </c:pt>
                <c:pt idx="42">
                  <c:v>0.42</c:v>
                </c:pt>
                <c:pt idx="43">
                  <c:v>0.39</c:v>
                </c:pt>
                <c:pt idx="44">
                  <c:v>0.39</c:v>
                </c:pt>
                <c:pt idx="45">
                  <c:v>0.43</c:v>
                </c:pt>
                <c:pt idx="46">
                  <c:v>0.46</c:v>
                </c:pt>
                <c:pt idx="47">
                  <c:v>0.49</c:v>
                </c:pt>
                <c:pt idx="48">
                  <c:v>0.53</c:v>
                </c:pt>
                <c:pt idx="49">
                  <c:v>0.55000000000000004</c:v>
                </c:pt>
                <c:pt idx="50">
                  <c:v>0.48</c:v>
                </c:pt>
                <c:pt idx="51">
                  <c:v>0.38</c:v>
                </c:pt>
                <c:pt idx="52">
                  <c:v>0.38</c:v>
                </c:pt>
                <c:pt idx="53">
                  <c:v>0.39</c:v>
                </c:pt>
                <c:pt idx="54">
                  <c:v>0.35</c:v>
                </c:pt>
                <c:pt idx="55">
                  <c:v>0.31</c:v>
                </c:pt>
                <c:pt idx="56">
                  <c:v>0.28000000000000003</c:v>
                </c:pt>
                <c:pt idx="57">
                  <c:v>0.27</c:v>
                </c:pt>
                <c:pt idx="58">
                  <c:v>0.28000000000000003</c:v>
                </c:pt>
                <c:pt idx="59">
                  <c:v>0.28000000000000003</c:v>
                </c:pt>
                <c:pt idx="60">
                  <c:v>0.28000000000000003</c:v>
                </c:pt>
                <c:pt idx="61">
                  <c:v>0.28000000000000003</c:v>
                </c:pt>
                <c:pt idx="62">
                  <c:v>0.28000000000000003</c:v>
                </c:pt>
                <c:pt idx="63">
                  <c:v>0.28000000000000003</c:v>
                </c:pt>
                <c:pt idx="64">
                  <c:v>0.28000000000000003</c:v>
                </c:pt>
                <c:pt idx="65">
                  <c:v>0.28000000000000003</c:v>
                </c:pt>
                <c:pt idx="66">
                  <c:v>0.28000000000000003</c:v>
                </c:pt>
                <c:pt idx="67">
                  <c:v>0.28000000000000003</c:v>
                </c:pt>
                <c:pt idx="68">
                  <c:v>0.28999999999999998</c:v>
                </c:pt>
                <c:pt idx="69">
                  <c:v>0.28999999999999998</c:v>
                </c:pt>
              </c:numCache>
            </c:numRef>
          </c:val>
          <c:extLst>
            <c:ext xmlns:c16="http://schemas.microsoft.com/office/drawing/2014/chart" uri="{C3380CC4-5D6E-409C-BE32-E72D297353CC}">
              <c16:uniqueId val="{00000014-9B7B-4AAF-AA31-C96974439A4D}"/>
            </c:ext>
          </c:extLst>
        </c:ser>
        <c:ser>
          <c:idx val="2"/>
          <c:order val="2"/>
          <c:spPr>
            <a:solidFill>
              <a:srgbClr val="FF9933"/>
            </a:solidFill>
            <a:ln>
              <a:noFill/>
            </a:ln>
          </c:spPr>
          <c:invertIfNegative val="0"/>
          <c:val>
            <c:numRef>
              <c:f>[0]!PrPAV</c:f>
              <c:numCache>
                <c:formatCode>0.00</c:formatCode>
                <c:ptCount val="70"/>
                <c:pt idx="0" formatCode="General">
                  <c:v>#N/A</c:v>
                </c:pt>
                <c:pt idx="1">
                  <c:v>-0.43</c:v>
                </c:pt>
                <c:pt idx="2">
                  <c:v>-0.31</c:v>
                </c:pt>
                <c:pt idx="3">
                  <c:v>-0.39</c:v>
                </c:pt>
                <c:pt idx="4">
                  <c:v>-0.62</c:v>
                </c:pt>
                <c:pt idx="5">
                  <c:v>-0.8</c:v>
                </c:pt>
                <c:pt idx="6">
                  <c:v>-0.7</c:v>
                </c:pt>
                <c:pt idx="7">
                  <c:v>-0.42</c:v>
                </c:pt>
                <c:pt idx="8">
                  <c:v>-0.27</c:v>
                </c:pt>
                <c:pt idx="9">
                  <c:v>-0.11</c:v>
                </c:pt>
                <c:pt idx="10">
                  <c:v>-0.11</c:v>
                </c:pt>
                <c:pt idx="11">
                  <c:v>-0.19</c:v>
                </c:pt>
                <c:pt idx="12">
                  <c:v>-0.27</c:v>
                </c:pt>
                <c:pt idx="13">
                  <c:v>-0.35</c:v>
                </c:pt>
                <c:pt idx="14">
                  <c:v>-0.47</c:v>
                </c:pt>
                <c:pt idx="15">
                  <c:v>-0.53</c:v>
                </c:pt>
                <c:pt idx="16">
                  <c:v>-0.37</c:v>
                </c:pt>
                <c:pt idx="17">
                  <c:v>-0.37</c:v>
                </c:pt>
                <c:pt idx="18">
                  <c:v>-0.34</c:v>
                </c:pt>
                <c:pt idx="19">
                  <c:v>-0.26</c:v>
                </c:pt>
                <c:pt idx="20">
                  <c:v>-0.23</c:v>
                </c:pt>
                <c:pt idx="21">
                  <c:v>-7.0000000000000007E-2</c:v>
                </c:pt>
                <c:pt idx="22">
                  <c:v>0.43</c:v>
                </c:pt>
                <c:pt idx="23">
                  <c:v>0.43</c:v>
                </c:pt>
                <c:pt idx="24">
                  <c:v>0.14000000000000001</c:v>
                </c:pt>
                <c:pt idx="25">
                  <c:v>-0.12</c:v>
                </c:pt>
                <c:pt idx="26">
                  <c:v>-0.26</c:v>
                </c:pt>
                <c:pt idx="27">
                  <c:v>-0.34</c:v>
                </c:pt>
                <c:pt idx="28">
                  <c:v>-0.4</c:v>
                </c:pt>
                <c:pt idx="29">
                  <c:v>-0.26</c:v>
                </c:pt>
                <c:pt idx="30">
                  <c:v>-0.33</c:v>
                </c:pt>
                <c:pt idx="31">
                  <c:v>0.1</c:v>
                </c:pt>
                <c:pt idx="32">
                  <c:v>0.13</c:v>
                </c:pt>
                <c:pt idx="33">
                  <c:v>0.22</c:v>
                </c:pt>
                <c:pt idx="34">
                  <c:v>0.06</c:v>
                </c:pt>
                <c:pt idx="35">
                  <c:v>0.39</c:v>
                </c:pt>
                <c:pt idx="36">
                  <c:v>0.52</c:v>
                </c:pt>
                <c:pt idx="37">
                  <c:v>0.64</c:v>
                </c:pt>
                <c:pt idx="38">
                  <c:v>0.24</c:v>
                </c:pt>
                <c:pt idx="39">
                  <c:v>0.03</c:v>
                </c:pt>
                <c:pt idx="40">
                  <c:v>0.12</c:v>
                </c:pt>
                <c:pt idx="41">
                  <c:v>0.02</c:v>
                </c:pt>
                <c:pt idx="42">
                  <c:v>0.36</c:v>
                </c:pt>
                <c:pt idx="43">
                  <c:v>0.37</c:v>
                </c:pt>
                <c:pt idx="44">
                  <c:v>0.44</c:v>
                </c:pt>
                <c:pt idx="45">
                  <c:v>0.72</c:v>
                </c:pt>
                <c:pt idx="46">
                  <c:v>0.53</c:v>
                </c:pt>
                <c:pt idx="47">
                  <c:v>0.2</c:v>
                </c:pt>
                <c:pt idx="48">
                  <c:v>0.19</c:v>
                </c:pt>
                <c:pt idx="49">
                  <c:v>-0.05</c:v>
                </c:pt>
                <c:pt idx="50">
                  <c:v>-0.14000000000000001</c:v>
                </c:pt>
                <c:pt idx="51">
                  <c:v>-0.21</c:v>
                </c:pt>
                <c:pt idx="52">
                  <c:v>0.17</c:v>
                </c:pt>
                <c:pt idx="53">
                  <c:v>0.45</c:v>
                </c:pt>
                <c:pt idx="54">
                  <c:v>0.08</c:v>
                </c:pt>
                <c:pt idx="55">
                  <c:v>-0.06</c:v>
                </c:pt>
                <c:pt idx="56">
                  <c:v>-0.15</c:v>
                </c:pt>
                <c:pt idx="57">
                  <c:v>-0.21</c:v>
                </c:pt>
                <c:pt idx="58">
                  <c:v>-0.25</c:v>
                </c:pt>
                <c:pt idx="59">
                  <c:v>-0.28999999999999998</c:v>
                </c:pt>
                <c:pt idx="60">
                  <c:v>-0.3</c:v>
                </c:pt>
                <c:pt idx="61">
                  <c:v>-0.31</c:v>
                </c:pt>
                <c:pt idx="62">
                  <c:v>-0.31</c:v>
                </c:pt>
                <c:pt idx="63">
                  <c:v>-0.31</c:v>
                </c:pt>
                <c:pt idx="64">
                  <c:v>-0.3</c:v>
                </c:pt>
                <c:pt idx="65">
                  <c:v>-0.26</c:v>
                </c:pt>
                <c:pt idx="66">
                  <c:v>-0.2</c:v>
                </c:pt>
                <c:pt idx="67">
                  <c:v>-0.16</c:v>
                </c:pt>
                <c:pt idx="68">
                  <c:v>-0.12</c:v>
                </c:pt>
                <c:pt idx="69">
                  <c:v>-0.05</c:v>
                </c:pt>
              </c:numCache>
            </c:numRef>
          </c:val>
          <c:extLst>
            <c:ext xmlns:c16="http://schemas.microsoft.com/office/drawing/2014/chart" uri="{C3380CC4-5D6E-409C-BE32-E72D297353CC}">
              <c16:uniqueId val="{00000015-9B7B-4AAF-AA31-C96974439A4D}"/>
            </c:ext>
          </c:extLst>
        </c:ser>
        <c:ser>
          <c:idx val="3"/>
          <c:order val="3"/>
          <c:spPr>
            <a:solidFill>
              <a:srgbClr val="67CBF3"/>
            </a:solidFill>
            <a:ln>
              <a:noFill/>
            </a:ln>
          </c:spPr>
          <c:invertIfNegative val="0"/>
          <c:val>
            <c:numRef>
              <c:f>[0]!PrPTF</c:f>
              <c:numCache>
                <c:formatCode>0.00</c:formatCode>
                <c:ptCount val="70"/>
                <c:pt idx="0" formatCode="General">
                  <c:v>#N/A</c:v>
                </c:pt>
                <c:pt idx="1">
                  <c:v>1.61</c:v>
                </c:pt>
                <c:pt idx="2">
                  <c:v>1.86</c:v>
                </c:pt>
                <c:pt idx="3">
                  <c:v>1.73</c:v>
                </c:pt>
                <c:pt idx="4">
                  <c:v>1.73</c:v>
                </c:pt>
                <c:pt idx="5">
                  <c:v>1.35</c:v>
                </c:pt>
                <c:pt idx="6">
                  <c:v>1.57</c:v>
                </c:pt>
                <c:pt idx="7">
                  <c:v>1.54</c:v>
                </c:pt>
                <c:pt idx="8">
                  <c:v>1.54</c:v>
                </c:pt>
                <c:pt idx="9">
                  <c:v>1.49</c:v>
                </c:pt>
                <c:pt idx="10">
                  <c:v>1.28</c:v>
                </c:pt>
                <c:pt idx="11">
                  <c:v>1.24</c:v>
                </c:pt>
                <c:pt idx="12">
                  <c:v>1.41</c:v>
                </c:pt>
                <c:pt idx="13">
                  <c:v>1.49</c:v>
                </c:pt>
                <c:pt idx="14">
                  <c:v>1.63</c:v>
                </c:pt>
                <c:pt idx="15">
                  <c:v>1.38</c:v>
                </c:pt>
                <c:pt idx="16">
                  <c:v>1.35</c:v>
                </c:pt>
                <c:pt idx="17">
                  <c:v>1.49</c:v>
                </c:pt>
                <c:pt idx="18">
                  <c:v>1.51</c:v>
                </c:pt>
                <c:pt idx="19">
                  <c:v>1.77</c:v>
                </c:pt>
                <c:pt idx="20">
                  <c:v>1.59</c:v>
                </c:pt>
                <c:pt idx="21">
                  <c:v>1.52</c:v>
                </c:pt>
                <c:pt idx="22">
                  <c:v>1.52</c:v>
                </c:pt>
                <c:pt idx="23">
                  <c:v>1.2</c:v>
                </c:pt>
                <c:pt idx="24">
                  <c:v>1.35</c:v>
                </c:pt>
                <c:pt idx="25">
                  <c:v>1.03</c:v>
                </c:pt>
                <c:pt idx="26">
                  <c:v>1.03</c:v>
                </c:pt>
                <c:pt idx="27">
                  <c:v>1.31</c:v>
                </c:pt>
                <c:pt idx="28">
                  <c:v>0.86</c:v>
                </c:pt>
                <c:pt idx="29">
                  <c:v>0.8</c:v>
                </c:pt>
                <c:pt idx="30">
                  <c:v>0.93</c:v>
                </c:pt>
                <c:pt idx="31">
                  <c:v>0.83</c:v>
                </c:pt>
                <c:pt idx="32">
                  <c:v>0.52</c:v>
                </c:pt>
                <c:pt idx="33">
                  <c:v>0.42</c:v>
                </c:pt>
                <c:pt idx="34">
                  <c:v>0.69</c:v>
                </c:pt>
                <c:pt idx="35">
                  <c:v>1</c:v>
                </c:pt>
                <c:pt idx="36">
                  <c:v>0.73</c:v>
                </c:pt>
                <c:pt idx="37">
                  <c:v>0.69</c:v>
                </c:pt>
                <c:pt idx="38">
                  <c:v>0.49</c:v>
                </c:pt>
                <c:pt idx="39">
                  <c:v>0.53</c:v>
                </c:pt>
                <c:pt idx="40">
                  <c:v>0.57999999999999996</c:v>
                </c:pt>
                <c:pt idx="41">
                  <c:v>0.57999999999999996</c:v>
                </c:pt>
                <c:pt idx="42">
                  <c:v>0.39</c:v>
                </c:pt>
                <c:pt idx="43">
                  <c:v>0.41</c:v>
                </c:pt>
                <c:pt idx="44">
                  <c:v>0.72</c:v>
                </c:pt>
                <c:pt idx="45">
                  <c:v>0.5</c:v>
                </c:pt>
                <c:pt idx="46">
                  <c:v>0.92</c:v>
                </c:pt>
                <c:pt idx="47">
                  <c:v>0.64</c:v>
                </c:pt>
                <c:pt idx="48">
                  <c:v>0.54</c:v>
                </c:pt>
                <c:pt idx="49">
                  <c:v>0.45</c:v>
                </c:pt>
                <c:pt idx="50">
                  <c:v>0.27</c:v>
                </c:pt>
                <c:pt idx="51">
                  <c:v>0.35</c:v>
                </c:pt>
                <c:pt idx="52">
                  <c:v>0.19</c:v>
                </c:pt>
                <c:pt idx="53">
                  <c:v>0.06</c:v>
                </c:pt>
                <c:pt idx="54">
                  <c:v>0.1</c:v>
                </c:pt>
                <c:pt idx="55">
                  <c:v>0.09</c:v>
                </c:pt>
                <c:pt idx="56">
                  <c:v>0.25</c:v>
                </c:pt>
                <c:pt idx="57">
                  <c:v>0.25</c:v>
                </c:pt>
                <c:pt idx="58">
                  <c:v>0.25</c:v>
                </c:pt>
                <c:pt idx="59">
                  <c:v>0.25</c:v>
                </c:pt>
                <c:pt idx="60">
                  <c:v>0.25</c:v>
                </c:pt>
                <c:pt idx="61">
                  <c:v>0.25</c:v>
                </c:pt>
                <c:pt idx="62">
                  <c:v>0.25</c:v>
                </c:pt>
                <c:pt idx="63">
                  <c:v>0.25</c:v>
                </c:pt>
                <c:pt idx="64">
                  <c:v>0.25</c:v>
                </c:pt>
                <c:pt idx="65">
                  <c:v>0.25</c:v>
                </c:pt>
                <c:pt idx="66">
                  <c:v>0.25</c:v>
                </c:pt>
                <c:pt idx="67">
                  <c:v>0.25</c:v>
                </c:pt>
                <c:pt idx="68">
                  <c:v>0.25</c:v>
                </c:pt>
                <c:pt idx="69">
                  <c:v>0.25</c:v>
                </c:pt>
              </c:numCache>
            </c:numRef>
          </c:val>
          <c:extLst>
            <c:ext xmlns:c16="http://schemas.microsoft.com/office/drawing/2014/chart" uri="{C3380CC4-5D6E-409C-BE32-E72D297353CC}">
              <c16:uniqueId val="{00000016-9B7B-4AAF-AA31-C96974439A4D}"/>
            </c:ext>
          </c:extLst>
        </c:ser>
        <c:ser>
          <c:idx val="4"/>
          <c:order val="4"/>
          <c:spPr>
            <a:solidFill>
              <a:srgbClr val="087E6E"/>
            </a:solidFill>
            <a:ln>
              <a:noFill/>
            </a:ln>
          </c:spPr>
          <c:invertIfNegative val="0"/>
          <c:val>
            <c:numRef>
              <c:f>[0]!PrPHK</c:f>
              <c:numCache>
                <c:formatCode>0.00</c:formatCode>
                <c:ptCount val="70"/>
                <c:pt idx="0" formatCode="General">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numCache>
            </c:numRef>
          </c:val>
          <c:extLst>
            <c:ext xmlns:c16="http://schemas.microsoft.com/office/drawing/2014/chart" uri="{C3380CC4-5D6E-409C-BE32-E72D297353CC}">
              <c16:uniqueId val="{00000017-9B7B-4AAF-AA31-C96974439A4D}"/>
            </c:ext>
          </c:extLst>
        </c:ser>
        <c:dLbls>
          <c:showLegendKey val="0"/>
          <c:showVal val="0"/>
          <c:showCatName val="0"/>
          <c:showSerName val="0"/>
          <c:showPercent val="0"/>
          <c:showBubbleSize val="0"/>
        </c:dLbls>
        <c:gapWidth val="50"/>
        <c:overlap val="100"/>
        <c:axId val="599477760"/>
        <c:axId val="190827904"/>
      </c:barChart>
      <c:lineChart>
        <c:grouping val="standard"/>
        <c:varyColors val="0"/>
        <c:ser>
          <c:idx val="0"/>
          <c:order val="0"/>
          <c:spPr>
            <a:ln>
              <a:solidFill>
                <a:srgbClr val="E40F2D"/>
              </a:solidFill>
            </a:ln>
          </c:spPr>
          <c:marker>
            <c:symbol val="none"/>
          </c:marker>
          <c:cat>
            <c:numRef>
              <c:f>[0]!Zeitachse</c:f>
              <c:numCache>
                <c:formatCode>General</c:formatCode>
                <c:ptCount val="7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pt idx="55">
                  <c:v>2025</c:v>
                </c:pt>
                <c:pt idx="56">
                  <c:v>2026</c:v>
                </c:pt>
                <c:pt idx="57">
                  <c:v>2027</c:v>
                </c:pt>
                <c:pt idx="58">
                  <c:v>2028</c:v>
                </c:pt>
                <c:pt idx="59">
                  <c:v>2029</c:v>
                </c:pt>
                <c:pt idx="60">
                  <c:v>2030</c:v>
                </c:pt>
                <c:pt idx="61">
                  <c:v>2031</c:v>
                </c:pt>
                <c:pt idx="62">
                  <c:v>2032</c:v>
                </c:pt>
                <c:pt idx="63">
                  <c:v>2033</c:v>
                </c:pt>
                <c:pt idx="64">
                  <c:v>2034</c:v>
                </c:pt>
                <c:pt idx="65">
                  <c:v>2035</c:v>
                </c:pt>
                <c:pt idx="66">
                  <c:v>2036</c:v>
                </c:pt>
                <c:pt idx="67">
                  <c:v>2037</c:v>
                </c:pt>
                <c:pt idx="68">
                  <c:v>2038</c:v>
                </c:pt>
                <c:pt idx="69">
                  <c:v>2039</c:v>
                </c:pt>
              </c:numCache>
            </c:numRef>
          </c:cat>
          <c:val>
            <c:numRef>
              <c:f>[0]!PrPZV</c:f>
              <c:numCache>
                <c:formatCode>0.00</c:formatCode>
                <c:ptCount val="70"/>
                <c:pt idx="0" formatCode="General">
                  <c:v>#N/A</c:v>
                </c:pt>
                <c:pt idx="1">
                  <c:v>3.04</c:v>
                </c:pt>
                <c:pt idx="2">
                  <c:v>3.36</c:v>
                </c:pt>
                <c:pt idx="3">
                  <c:v>3.04</c:v>
                </c:pt>
                <c:pt idx="4">
                  <c:v>2.61</c:v>
                </c:pt>
                <c:pt idx="5">
                  <c:v>1.84</c:v>
                </c:pt>
                <c:pt idx="6">
                  <c:v>2.1</c:v>
                </c:pt>
                <c:pt idx="7">
                  <c:v>2.34</c:v>
                </c:pt>
                <c:pt idx="8">
                  <c:v>2.5</c:v>
                </c:pt>
                <c:pt idx="9">
                  <c:v>2.64</c:v>
                </c:pt>
                <c:pt idx="10">
                  <c:v>2.42</c:v>
                </c:pt>
                <c:pt idx="11">
                  <c:v>2.21</c:v>
                </c:pt>
                <c:pt idx="12">
                  <c:v>2.16</c:v>
                </c:pt>
                <c:pt idx="13">
                  <c:v>2.1</c:v>
                </c:pt>
                <c:pt idx="14">
                  <c:v>2.0699999999999998</c:v>
                </c:pt>
                <c:pt idx="15">
                  <c:v>1.73</c:v>
                </c:pt>
                <c:pt idx="16">
                  <c:v>1.87</c:v>
                </c:pt>
                <c:pt idx="17">
                  <c:v>2.0299999999999998</c:v>
                </c:pt>
                <c:pt idx="18">
                  <c:v>2.1</c:v>
                </c:pt>
                <c:pt idx="19">
                  <c:v>2.5</c:v>
                </c:pt>
                <c:pt idx="20">
                  <c:v>2.41</c:v>
                </c:pt>
                <c:pt idx="21">
                  <c:v>2.56</c:v>
                </c:pt>
                <c:pt idx="22">
                  <c:v>3.09</c:v>
                </c:pt>
                <c:pt idx="23">
                  <c:v>2.66</c:v>
                </c:pt>
                <c:pt idx="24">
                  <c:v>2.41</c:v>
                </c:pt>
                <c:pt idx="25">
                  <c:v>1.78</c:v>
                </c:pt>
                <c:pt idx="26">
                  <c:v>1.59</c:v>
                </c:pt>
                <c:pt idx="27">
                  <c:v>1.73</c:v>
                </c:pt>
                <c:pt idx="28">
                  <c:v>1.23</c:v>
                </c:pt>
                <c:pt idx="29">
                  <c:v>1.49</c:v>
                </c:pt>
                <c:pt idx="30">
                  <c:v>1.56</c:v>
                </c:pt>
                <c:pt idx="31">
                  <c:v>1.7</c:v>
                </c:pt>
                <c:pt idx="32">
                  <c:v>1.27</c:v>
                </c:pt>
                <c:pt idx="33">
                  <c:v>1.1399999999999999</c:v>
                </c:pt>
                <c:pt idx="34">
                  <c:v>1.22</c:v>
                </c:pt>
                <c:pt idx="35">
                  <c:v>1.81</c:v>
                </c:pt>
                <c:pt idx="36">
                  <c:v>1.72</c:v>
                </c:pt>
                <c:pt idx="37">
                  <c:v>1.86</c:v>
                </c:pt>
                <c:pt idx="38">
                  <c:v>1.28</c:v>
                </c:pt>
                <c:pt idx="39">
                  <c:v>0.99</c:v>
                </c:pt>
                <c:pt idx="40">
                  <c:v>1.06</c:v>
                </c:pt>
                <c:pt idx="41">
                  <c:v>1</c:v>
                </c:pt>
                <c:pt idx="42">
                  <c:v>1.17</c:v>
                </c:pt>
                <c:pt idx="43">
                  <c:v>1.1599999999999999</c:v>
                </c:pt>
                <c:pt idx="44">
                  <c:v>1.55</c:v>
                </c:pt>
                <c:pt idx="45">
                  <c:v>1.65</c:v>
                </c:pt>
                <c:pt idx="46">
                  <c:v>1.91</c:v>
                </c:pt>
                <c:pt idx="47">
                  <c:v>1.33</c:v>
                </c:pt>
                <c:pt idx="48">
                  <c:v>1.25</c:v>
                </c:pt>
                <c:pt idx="49">
                  <c:v>0.95</c:v>
                </c:pt>
                <c:pt idx="50">
                  <c:v>0.61</c:v>
                </c:pt>
                <c:pt idx="51">
                  <c:v>0.52</c:v>
                </c:pt>
                <c:pt idx="52">
                  <c:v>0.74</c:v>
                </c:pt>
                <c:pt idx="53">
                  <c:v>0.89</c:v>
                </c:pt>
                <c:pt idx="54">
                  <c:v>0.53</c:v>
                </c:pt>
                <c:pt idx="55">
                  <c:v>0.35</c:v>
                </c:pt>
                <c:pt idx="56">
                  <c:v>0.38</c:v>
                </c:pt>
                <c:pt idx="57">
                  <c:v>0.33</c:v>
                </c:pt>
                <c:pt idx="58">
                  <c:v>0.31</c:v>
                </c:pt>
                <c:pt idx="59">
                  <c:v>0.27</c:v>
                </c:pt>
                <c:pt idx="60">
                  <c:v>0.26</c:v>
                </c:pt>
                <c:pt idx="61">
                  <c:v>0.25</c:v>
                </c:pt>
                <c:pt idx="62">
                  <c:v>0.24</c:v>
                </c:pt>
                <c:pt idx="63">
                  <c:v>0.25</c:v>
                </c:pt>
                <c:pt idx="64">
                  <c:v>0.25</c:v>
                </c:pt>
                <c:pt idx="65">
                  <c:v>0.28999999999999998</c:v>
                </c:pt>
                <c:pt idx="66">
                  <c:v>0.35</c:v>
                </c:pt>
                <c:pt idx="67">
                  <c:v>0.4</c:v>
                </c:pt>
                <c:pt idx="68">
                  <c:v>0.43</c:v>
                </c:pt>
                <c:pt idx="69">
                  <c:v>0.5</c:v>
                </c:pt>
              </c:numCache>
            </c:numRef>
          </c:val>
          <c:smooth val="0"/>
          <c:extLst>
            <c:ext xmlns:c16="http://schemas.microsoft.com/office/drawing/2014/chart" uri="{C3380CC4-5D6E-409C-BE32-E72D297353CC}">
              <c16:uniqueId val="{00000009-9B7B-4AAF-AA31-C96974439A4D}"/>
            </c:ext>
          </c:extLst>
        </c:ser>
        <c:dLbls>
          <c:showLegendKey val="0"/>
          <c:showVal val="0"/>
          <c:showCatName val="0"/>
          <c:showSerName val="0"/>
          <c:showPercent val="0"/>
          <c:showBubbleSize val="0"/>
        </c:dLbls>
        <c:marker val="1"/>
        <c:smooth val="0"/>
        <c:axId val="599477760"/>
        <c:axId val="190827904"/>
      </c:lineChart>
      <c:lineChart>
        <c:grouping val="standard"/>
        <c:varyColors val="0"/>
        <c:ser>
          <c:idx val="5"/>
          <c:order val="5"/>
          <c:spPr>
            <a:ln>
              <a:solidFill>
                <a:srgbClr val="67CBF3"/>
              </a:solidFill>
              <a:prstDash val="dash"/>
            </a:ln>
          </c:spPr>
          <c:marker>
            <c:symbol val="none"/>
          </c:marker>
          <c:cat>
            <c:numRef>
              <c:f>[0]!Zeitachse</c:f>
              <c:numCache>
                <c:formatCode>General</c:formatCode>
                <c:ptCount val="7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pt idx="55">
                  <c:v>2025</c:v>
                </c:pt>
                <c:pt idx="56">
                  <c:v>2026</c:v>
                </c:pt>
                <c:pt idx="57">
                  <c:v>2027</c:v>
                </c:pt>
                <c:pt idx="58">
                  <c:v>2028</c:v>
                </c:pt>
                <c:pt idx="59">
                  <c:v>2029</c:v>
                </c:pt>
                <c:pt idx="60">
                  <c:v>2030</c:v>
                </c:pt>
                <c:pt idx="61">
                  <c:v>2031</c:v>
                </c:pt>
                <c:pt idx="62">
                  <c:v>2032</c:v>
                </c:pt>
                <c:pt idx="63">
                  <c:v>2033</c:v>
                </c:pt>
                <c:pt idx="64">
                  <c:v>2034</c:v>
                </c:pt>
                <c:pt idx="65">
                  <c:v>2035</c:v>
                </c:pt>
                <c:pt idx="66">
                  <c:v>2036</c:v>
                </c:pt>
                <c:pt idx="67">
                  <c:v>2037</c:v>
                </c:pt>
                <c:pt idx="68">
                  <c:v>2038</c:v>
                </c:pt>
                <c:pt idx="69">
                  <c:v>2039</c:v>
                </c:pt>
              </c:numCache>
            </c:numRef>
          </c:cat>
          <c:val>
            <c:numRef>
              <c:f>[0]!Prognose</c:f>
              <c:numCache>
                <c:formatCode>General</c:formatCode>
                <c:ptCount val="7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99999</c:v>
                </c:pt>
                <c:pt idx="54">
                  <c:v>-999999</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numCache>
            </c:numRef>
          </c:val>
          <c:smooth val="0"/>
          <c:extLst>
            <c:ext xmlns:c16="http://schemas.microsoft.com/office/drawing/2014/chart" uri="{C3380CC4-5D6E-409C-BE32-E72D297353CC}">
              <c16:uniqueId val="{00000018-9B7B-4AAF-AA31-C96974439A4D}"/>
            </c:ext>
          </c:extLst>
        </c:ser>
        <c:dLbls>
          <c:showLegendKey val="0"/>
          <c:showVal val="0"/>
          <c:showCatName val="0"/>
          <c:showSerName val="0"/>
          <c:showPercent val="0"/>
          <c:showBubbleSize val="0"/>
        </c:dLbls>
        <c:marker val="1"/>
        <c:smooth val="0"/>
        <c:axId val="1426827904"/>
        <c:axId val="1426815424"/>
      </c:lineChart>
      <c:catAx>
        <c:axId val="599477760"/>
        <c:scaling>
          <c:orientation val="minMax"/>
        </c:scaling>
        <c:delete val="0"/>
        <c:axPos val="b"/>
        <c:numFmt formatCode="General" sourceLinked="1"/>
        <c:majorTickMark val="none"/>
        <c:minorTickMark val="none"/>
        <c:tickLblPos val="none"/>
        <c:spPr>
          <a:ln>
            <a:solidFill>
              <a:schemeClr val="tx1"/>
            </a:solidFill>
          </a:ln>
        </c:spPr>
        <c:txPr>
          <a:bodyPr/>
          <a:lstStyle/>
          <a:p>
            <a:pPr>
              <a:defRPr sz="900">
                <a:latin typeface="Franklin Gothic Book" panose="020B0503020102020204" pitchFamily="34" charset="0"/>
              </a:defRPr>
            </a:pPr>
            <a:endParaRPr lang="de-DE"/>
          </a:p>
        </c:txPr>
        <c:crossAx val="190827904"/>
        <c:crossesAt val="0"/>
        <c:auto val="1"/>
        <c:lblAlgn val="ctr"/>
        <c:lblOffset val="100"/>
        <c:noMultiLvlLbl val="0"/>
      </c:catAx>
      <c:valAx>
        <c:axId val="190827904"/>
        <c:scaling>
          <c:orientation val="minMax"/>
        </c:scaling>
        <c:delete val="0"/>
        <c:axPos val="l"/>
        <c:majorGridlines>
          <c:spPr>
            <a:ln>
              <a:solidFill>
                <a:schemeClr val="bg1">
                  <a:lumMod val="75000"/>
                </a:schemeClr>
              </a:solidFill>
            </a:ln>
          </c:spPr>
        </c:majorGridlines>
        <c:numFmt formatCode="0.0" sourceLinked="0"/>
        <c:majorTickMark val="out"/>
        <c:minorTickMark val="none"/>
        <c:tickLblPos val="nextTo"/>
        <c:spPr>
          <a:ln>
            <a:solidFill>
              <a:schemeClr val="tx1"/>
            </a:solidFill>
          </a:ln>
        </c:spPr>
        <c:txPr>
          <a:bodyPr/>
          <a:lstStyle/>
          <a:p>
            <a:pPr>
              <a:defRPr sz="900">
                <a:latin typeface="Franklin Gothic Book" panose="020B0503020102020204" pitchFamily="34" charset="0"/>
              </a:defRPr>
            </a:pPr>
            <a:endParaRPr lang="de-DE"/>
          </a:p>
        </c:txPr>
        <c:crossAx val="599477760"/>
        <c:crosses val="autoZero"/>
        <c:crossBetween val="between"/>
      </c:valAx>
      <c:valAx>
        <c:axId val="1426815424"/>
        <c:scaling>
          <c:orientation val="minMax"/>
          <c:max val="1"/>
          <c:min val="0"/>
        </c:scaling>
        <c:delete val="0"/>
        <c:axPos val="r"/>
        <c:numFmt formatCode="General" sourceLinked="1"/>
        <c:majorTickMark val="none"/>
        <c:minorTickMark val="none"/>
        <c:tickLblPos val="none"/>
        <c:spPr>
          <a:noFill/>
          <a:ln>
            <a:noFill/>
          </a:ln>
        </c:spPr>
        <c:crossAx val="1426827904"/>
        <c:crosses val="max"/>
        <c:crossBetween val="between"/>
      </c:valAx>
      <c:catAx>
        <c:axId val="1426827904"/>
        <c:scaling>
          <c:orientation val="minMax"/>
        </c:scaling>
        <c:delete val="0"/>
        <c:axPos val="b"/>
        <c:numFmt formatCode="General" sourceLinked="1"/>
        <c:majorTickMark val="out"/>
        <c:minorTickMark val="none"/>
        <c:tickLblPos val="nextTo"/>
        <c:spPr>
          <a:ln>
            <a:solidFill>
              <a:schemeClr val="tx1"/>
            </a:solidFill>
          </a:ln>
        </c:spPr>
        <c:txPr>
          <a:bodyPr/>
          <a:lstStyle/>
          <a:p>
            <a:pPr>
              <a:defRPr sz="900">
                <a:latin typeface="Franklin Gothic Book" panose="020B0503020102020204" pitchFamily="34" charset="0"/>
              </a:defRPr>
            </a:pPr>
            <a:endParaRPr lang="de-DE"/>
          </a:p>
        </c:txPr>
        <c:crossAx val="1426815424"/>
        <c:crossesAt val="0"/>
        <c:auto val="1"/>
        <c:lblAlgn val="ctr"/>
        <c:lblOffset val="100"/>
        <c:noMultiLvlLbl val="0"/>
      </c:catAx>
      <c:spPr>
        <a:noFill/>
        <a:ln>
          <a:noFill/>
        </a:ln>
      </c:spPr>
    </c:plotArea>
    <c:plotVisOnly val="1"/>
    <c:dispBlanksAs val="gap"/>
    <c:showDLblsOverMax val="0"/>
  </c:chart>
  <c:spPr>
    <a:noFill/>
    <a:ln>
      <a:noFill/>
    </a:ln>
  </c:spPr>
  <c:printSettings>
    <c:headerFooter/>
    <c:pageMargins b="0.78740157499999996" l="0.7" r="0.7" t="0.78740157499999996"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559259259259252E-2"/>
          <c:y val="0.15833964808586512"/>
          <c:w val="0.79968043981481485"/>
          <c:h val="0.61538417508417498"/>
        </c:manualLayout>
      </c:layout>
      <c:areaChart>
        <c:grouping val="stacked"/>
        <c:varyColors val="0"/>
        <c:ser>
          <c:idx val="0"/>
          <c:order val="0"/>
          <c:spPr>
            <a:noFill/>
            <a:ln w="25400">
              <a:noFill/>
            </a:ln>
          </c:spPr>
          <c:cat>
            <c:numRef>
              <c:f>[0]!Zeitachse_Q</c:f>
              <c:numCache>
                <c:formatCode>General</c:formatCode>
                <c:ptCount val="7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pt idx="55">
                  <c:v>2025</c:v>
                </c:pt>
                <c:pt idx="56">
                  <c:v>2026</c:v>
                </c:pt>
                <c:pt idx="57">
                  <c:v>2027</c:v>
                </c:pt>
                <c:pt idx="58">
                  <c:v>2028</c:v>
                </c:pt>
                <c:pt idx="59">
                  <c:v>2029</c:v>
                </c:pt>
                <c:pt idx="60">
                  <c:v>2030</c:v>
                </c:pt>
                <c:pt idx="61">
                  <c:v>2031</c:v>
                </c:pt>
                <c:pt idx="62">
                  <c:v>2032</c:v>
                </c:pt>
                <c:pt idx="63">
                  <c:v>2033</c:v>
                </c:pt>
                <c:pt idx="64">
                  <c:v>2034</c:v>
                </c:pt>
                <c:pt idx="65">
                  <c:v>2035</c:v>
                </c:pt>
                <c:pt idx="66">
                  <c:v>2036</c:v>
                </c:pt>
                <c:pt idx="67">
                  <c:v>2037</c:v>
                </c:pt>
                <c:pt idx="68">
                  <c:v>2038</c:v>
                </c:pt>
                <c:pt idx="69">
                  <c:v>2039</c:v>
                </c:pt>
              </c:numCache>
            </c:numRef>
          </c:cat>
          <c:val>
            <c:numRef>
              <c:f>[0]!Q05_</c:f>
              <c:numCache>
                <c:formatCode>General</c:formatCode>
                <c:ptCount val="70"/>
                <c:pt idx="0">
                  <c:v>1391.14</c:v>
                </c:pt>
                <c:pt idx="1">
                  <c:v>1429.96</c:v>
                </c:pt>
                <c:pt idx="2">
                  <c:v>1477.1</c:v>
                </c:pt>
                <c:pt idx="3">
                  <c:v>1521.2</c:v>
                </c:pt>
                <c:pt idx="4">
                  <c:v>1560.52</c:v>
                </c:pt>
                <c:pt idx="5">
                  <c:v>1589.32</c:v>
                </c:pt>
                <c:pt idx="6">
                  <c:v>1622.18</c:v>
                </c:pt>
                <c:pt idx="7">
                  <c:v>1660.03</c:v>
                </c:pt>
                <c:pt idx="8">
                  <c:v>1701.29</c:v>
                </c:pt>
                <c:pt idx="9">
                  <c:v>1746.27</c:v>
                </c:pt>
                <c:pt idx="10">
                  <c:v>1787.5</c:v>
                </c:pt>
                <c:pt idx="11">
                  <c:v>1826.77</c:v>
                </c:pt>
                <c:pt idx="12">
                  <c:v>1868.3</c:v>
                </c:pt>
                <c:pt idx="13">
                  <c:v>1911.35</c:v>
                </c:pt>
                <c:pt idx="14">
                  <c:v>1952.48</c:v>
                </c:pt>
                <c:pt idx="15">
                  <c:v>1988.06</c:v>
                </c:pt>
                <c:pt idx="16">
                  <c:v>2023.62</c:v>
                </c:pt>
                <c:pt idx="17">
                  <c:v>2063.66</c:v>
                </c:pt>
                <c:pt idx="18">
                  <c:v>2106.4899999999998</c:v>
                </c:pt>
                <c:pt idx="19">
                  <c:v>2157.5500000000002</c:v>
                </c:pt>
                <c:pt idx="20">
                  <c:v>2208.75</c:v>
                </c:pt>
                <c:pt idx="21">
                  <c:v>2265.15</c:v>
                </c:pt>
                <c:pt idx="22">
                  <c:v>2335.11</c:v>
                </c:pt>
                <c:pt idx="23">
                  <c:v>2396.7800000000002</c:v>
                </c:pt>
                <c:pt idx="24">
                  <c:v>2455.98</c:v>
                </c:pt>
                <c:pt idx="25">
                  <c:v>2502.27</c:v>
                </c:pt>
                <c:pt idx="26">
                  <c:v>2545.54</c:v>
                </c:pt>
                <c:pt idx="27">
                  <c:v>2588.9499999999998</c:v>
                </c:pt>
                <c:pt idx="28">
                  <c:v>2623.44</c:v>
                </c:pt>
                <c:pt idx="29">
                  <c:v>2665.6</c:v>
                </c:pt>
                <c:pt idx="30">
                  <c:v>2707.26</c:v>
                </c:pt>
                <c:pt idx="31">
                  <c:v>2753.57</c:v>
                </c:pt>
                <c:pt idx="32">
                  <c:v>2787.62</c:v>
                </c:pt>
                <c:pt idx="33">
                  <c:v>2819.95</c:v>
                </c:pt>
                <c:pt idx="34">
                  <c:v>2857.04</c:v>
                </c:pt>
                <c:pt idx="35">
                  <c:v>2908.13</c:v>
                </c:pt>
                <c:pt idx="36">
                  <c:v>2957.02</c:v>
                </c:pt>
                <c:pt idx="37">
                  <c:v>3012.03</c:v>
                </c:pt>
                <c:pt idx="38">
                  <c:v>3051.03</c:v>
                </c:pt>
                <c:pt idx="39">
                  <c:v>3083.73</c:v>
                </c:pt>
                <c:pt idx="40">
                  <c:v>3118.33</c:v>
                </c:pt>
                <c:pt idx="41">
                  <c:v>3153.66</c:v>
                </c:pt>
                <c:pt idx="42">
                  <c:v>3197.87</c:v>
                </c:pt>
                <c:pt idx="43">
                  <c:v>3233.51</c:v>
                </c:pt>
                <c:pt idx="44">
                  <c:v>3290.32</c:v>
                </c:pt>
                <c:pt idx="45">
                  <c:v>3347.99</c:v>
                </c:pt>
                <c:pt idx="46">
                  <c:v>3404.12</c:v>
                </c:pt>
                <c:pt idx="47">
                  <c:v>3445.43</c:v>
                </c:pt>
                <c:pt idx="48">
                  <c:v>3486.19</c:v>
                </c:pt>
                <c:pt idx="49">
                  <c:v>3519.71</c:v>
                </c:pt>
                <c:pt idx="50">
                  <c:v>3538.75</c:v>
                </c:pt>
                <c:pt idx="51">
                  <c:v>3553.55</c:v>
                </c:pt>
                <c:pt idx="52">
                  <c:v>3581.49</c:v>
                </c:pt>
                <c:pt idx="53">
                  <c:v>3606.17</c:v>
                </c:pt>
                <c:pt idx="54">
                  <c:v>3620.59</c:v>
                </c:pt>
                <c:pt idx="55">
                  <c:v>3633.84</c:v>
                </c:pt>
                <c:pt idx="56">
                  <c:v>3637.2</c:v>
                </c:pt>
                <c:pt idx="57">
                  <c:v>3637.31</c:v>
                </c:pt>
                <c:pt idx="58">
                  <c:v>3633.85</c:v>
                </c:pt>
                <c:pt idx="59">
                  <c:v>3628.26</c:v>
                </c:pt>
                <c:pt idx="60">
                  <c:v>3621.47</c:v>
                </c:pt>
                <c:pt idx="61">
                  <c:v>3613.43</c:v>
                </c:pt>
                <c:pt idx="62">
                  <c:v>3604.45</c:v>
                </c:pt>
                <c:pt idx="63">
                  <c:v>3595.93</c:v>
                </c:pt>
                <c:pt idx="64">
                  <c:v>3586.61</c:v>
                </c:pt>
                <c:pt idx="65">
                  <c:v>3578.93</c:v>
                </c:pt>
                <c:pt idx="66">
                  <c:v>3573.17</c:v>
                </c:pt>
                <c:pt idx="67">
                  <c:v>3568.28</c:v>
                </c:pt>
                <c:pt idx="68">
                  <c:v>3564.79</c:v>
                </c:pt>
                <c:pt idx="69">
                  <c:v>3563.59</c:v>
                </c:pt>
              </c:numCache>
            </c:numRef>
          </c:val>
          <c:extLst>
            <c:ext xmlns:c16="http://schemas.microsoft.com/office/drawing/2014/chart" uri="{C3380CC4-5D6E-409C-BE32-E72D297353CC}">
              <c16:uniqueId val="{00000006-728D-459C-8C68-833FE1D18E53}"/>
            </c:ext>
          </c:extLst>
        </c:ser>
        <c:ser>
          <c:idx val="1"/>
          <c:order val="1"/>
          <c:spPr>
            <a:solidFill>
              <a:srgbClr val="0062A3">
                <a:alpha val="50000"/>
              </a:srgbClr>
            </a:solidFill>
          </c:spPr>
          <c:cat>
            <c:numRef>
              <c:f>[0]!Zeitachse_Q</c:f>
              <c:numCache>
                <c:formatCode>General</c:formatCode>
                <c:ptCount val="7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pt idx="55">
                  <c:v>2025</c:v>
                </c:pt>
                <c:pt idx="56">
                  <c:v>2026</c:v>
                </c:pt>
                <c:pt idx="57">
                  <c:v>2027</c:v>
                </c:pt>
                <c:pt idx="58">
                  <c:v>2028</c:v>
                </c:pt>
                <c:pt idx="59">
                  <c:v>2029</c:v>
                </c:pt>
                <c:pt idx="60">
                  <c:v>2030</c:v>
                </c:pt>
                <c:pt idx="61">
                  <c:v>2031</c:v>
                </c:pt>
                <c:pt idx="62">
                  <c:v>2032</c:v>
                </c:pt>
                <c:pt idx="63">
                  <c:v>2033</c:v>
                </c:pt>
                <c:pt idx="64">
                  <c:v>2034</c:v>
                </c:pt>
                <c:pt idx="65">
                  <c:v>2035</c:v>
                </c:pt>
                <c:pt idx="66">
                  <c:v>2036</c:v>
                </c:pt>
                <c:pt idx="67">
                  <c:v>2037</c:v>
                </c:pt>
                <c:pt idx="68">
                  <c:v>2038</c:v>
                </c:pt>
                <c:pt idx="69">
                  <c:v>2039</c:v>
                </c:pt>
              </c:numCache>
            </c:numRef>
          </c:cat>
          <c:val>
            <c:numRef>
              <c:f>[0]!Q95_Q05</c:f>
              <c:numCache>
                <c:formatCode>General</c:formatCode>
                <c:ptCount val="70"/>
                <c:pt idx="0">
                  <c:v>12.379999999999882</c:v>
                </c:pt>
                <c:pt idx="1">
                  <c:v>19.629999999999882</c:v>
                </c:pt>
                <c:pt idx="2">
                  <c:v>24.8900000000001</c:v>
                </c:pt>
                <c:pt idx="3">
                  <c:v>28.339999999999918</c:v>
                </c:pt>
                <c:pt idx="4">
                  <c:v>29.630000000000109</c:v>
                </c:pt>
                <c:pt idx="5">
                  <c:v>32.120000000000118</c:v>
                </c:pt>
                <c:pt idx="6">
                  <c:v>34.970000000000027</c:v>
                </c:pt>
                <c:pt idx="7">
                  <c:v>37.680000000000064</c:v>
                </c:pt>
                <c:pt idx="8">
                  <c:v>41.259999999999991</c:v>
                </c:pt>
                <c:pt idx="9">
                  <c:v>43.940000000000055</c:v>
                </c:pt>
                <c:pt idx="10">
                  <c:v>46.180000000000064</c:v>
                </c:pt>
                <c:pt idx="11">
                  <c:v>47.509999999999991</c:v>
                </c:pt>
                <c:pt idx="12">
                  <c:v>45.75</c:v>
                </c:pt>
                <c:pt idx="13">
                  <c:v>40.230000000000018</c:v>
                </c:pt>
                <c:pt idx="14">
                  <c:v>37.779999999999973</c:v>
                </c:pt>
                <c:pt idx="15">
                  <c:v>35.430000000000064</c:v>
                </c:pt>
                <c:pt idx="16">
                  <c:v>40.079999999999927</c:v>
                </c:pt>
                <c:pt idx="17">
                  <c:v>43.960000000000036</c:v>
                </c:pt>
                <c:pt idx="18">
                  <c:v>46.75</c:v>
                </c:pt>
                <c:pt idx="19">
                  <c:v>52.199999999999818</c:v>
                </c:pt>
                <c:pt idx="20">
                  <c:v>56.2800000000002</c:v>
                </c:pt>
                <c:pt idx="21">
                  <c:v>59.089999999999691</c:v>
                </c:pt>
                <c:pt idx="22">
                  <c:v>63.900000000000091</c:v>
                </c:pt>
                <c:pt idx="23">
                  <c:v>64.799999999999727</c:v>
                </c:pt>
                <c:pt idx="24">
                  <c:v>64.0300000000002</c:v>
                </c:pt>
                <c:pt idx="25">
                  <c:v>58.429999999999836</c:v>
                </c:pt>
                <c:pt idx="26">
                  <c:v>54.179999999999836</c:v>
                </c:pt>
                <c:pt idx="27">
                  <c:v>58.170000000000073</c:v>
                </c:pt>
                <c:pt idx="28">
                  <c:v>56.289999999999964</c:v>
                </c:pt>
                <c:pt idx="29">
                  <c:v>54.610000000000127</c:v>
                </c:pt>
                <c:pt idx="30">
                  <c:v>58.129999999999654</c:v>
                </c:pt>
                <c:pt idx="31">
                  <c:v>61.019999999999982</c:v>
                </c:pt>
                <c:pt idx="32">
                  <c:v>63.450000000000273</c:v>
                </c:pt>
                <c:pt idx="33">
                  <c:v>64.400000000000091</c:v>
                </c:pt>
                <c:pt idx="34">
                  <c:v>60.679999999999836</c:v>
                </c:pt>
                <c:pt idx="35">
                  <c:v>62.519999999999982</c:v>
                </c:pt>
                <c:pt idx="36">
                  <c:v>66.849999999999909</c:v>
                </c:pt>
                <c:pt idx="37">
                  <c:v>69.480000000000018</c:v>
                </c:pt>
                <c:pt idx="38">
                  <c:v>68.779999999999745</c:v>
                </c:pt>
                <c:pt idx="39">
                  <c:v>64.989999999999782</c:v>
                </c:pt>
                <c:pt idx="40">
                  <c:v>64.820000000000164</c:v>
                </c:pt>
                <c:pt idx="41">
                  <c:v>60.980000000000018</c:v>
                </c:pt>
                <c:pt idx="42">
                  <c:v>50.190000000000055</c:v>
                </c:pt>
                <c:pt idx="43">
                  <c:v>52.859999999999673</c:v>
                </c:pt>
                <c:pt idx="44">
                  <c:v>41.529999999999745</c:v>
                </c:pt>
                <c:pt idx="45">
                  <c:v>35.170000000000073</c:v>
                </c:pt>
                <c:pt idx="46">
                  <c:v>42.110000000000127</c:v>
                </c:pt>
                <c:pt idx="47">
                  <c:v>48.200000000000273</c:v>
                </c:pt>
                <c:pt idx="48">
                  <c:v>49.099999999999909</c:v>
                </c:pt>
                <c:pt idx="49">
                  <c:v>46.960000000000036</c:v>
                </c:pt>
                <c:pt idx="50">
                  <c:v>54.489999999999782</c:v>
                </c:pt>
                <c:pt idx="51">
                  <c:v>65.349999999999909</c:v>
                </c:pt>
                <c:pt idx="52">
                  <c:v>60.290000000000418</c:v>
                </c:pt>
                <c:pt idx="53">
                  <c:v>79.299999999999727</c:v>
                </c:pt>
                <c:pt idx="54">
                  <c:v>95.869999999999891</c:v>
                </c:pt>
                <c:pt idx="55">
                  <c:v>106.42999999999984</c:v>
                </c:pt>
                <c:pt idx="56">
                  <c:v>128.89000000000033</c:v>
                </c:pt>
                <c:pt idx="57">
                  <c:v>154.15999999999985</c:v>
                </c:pt>
                <c:pt idx="58">
                  <c:v>183.34999999999991</c:v>
                </c:pt>
                <c:pt idx="59">
                  <c:v>215.7199999999998</c:v>
                </c:pt>
                <c:pt idx="60">
                  <c:v>249.42000000000007</c:v>
                </c:pt>
                <c:pt idx="61">
                  <c:v>285.40000000000009</c:v>
                </c:pt>
                <c:pt idx="62">
                  <c:v>322.16000000000031</c:v>
                </c:pt>
                <c:pt idx="63">
                  <c:v>359.7800000000002</c:v>
                </c:pt>
                <c:pt idx="64">
                  <c:v>399.52</c:v>
                </c:pt>
                <c:pt idx="65">
                  <c:v>439.02</c:v>
                </c:pt>
                <c:pt idx="66">
                  <c:v>479.65999999999985</c:v>
                </c:pt>
                <c:pt idx="67">
                  <c:v>520.64999999999964</c:v>
                </c:pt>
                <c:pt idx="68">
                  <c:v>562.25</c:v>
                </c:pt>
                <c:pt idx="69">
                  <c:v>606.25</c:v>
                </c:pt>
              </c:numCache>
            </c:numRef>
          </c:val>
          <c:extLst>
            <c:ext xmlns:c16="http://schemas.microsoft.com/office/drawing/2014/chart" uri="{C3380CC4-5D6E-409C-BE32-E72D297353CC}">
              <c16:uniqueId val="{00000000-728D-459C-8C68-833FE1D18E53}"/>
            </c:ext>
          </c:extLst>
        </c:ser>
        <c:dLbls>
          <c:showLegendKey val="0"/>
          <c:showVal val="0"/>
          <c:showCatName val="0"/>
          <c:showSerName val="0"/>
          <c:showPercent val="0"/>
          <c:showBubbleSize val="0"/>
        </c:dLbls>
        <c:axId val="599477760"/>
        <c:axId val="190827904"/>
      </c:areaChart>
      <c:lineChart>
        <c:grouping val="standard"/>
        <c:varyColors val="0"/>
        <c:ser>
          <c:idx val="2"/>
          <c:order val="2"/>
          <c:spPr>
            <a:ln>
              <a:solidFill>
                <a:srgbClr val="0062A3"/>
              </a:solidFill>
            </a:ln>
          </c:spPr>
          <c:marker>
            <c:symbol val="none"/>
          </c:marker>
          <c:val>
            <c:numRef>
              <c:f>[0]!Q50_</c:f>
              <c:numCache>
                <c:formatCode>General</c:formatCode>
                <c:ptCount val="70"/>
                <c:pt idx="0">
                  <c:v>1397.58</c:v>
                </c:pt>
                <c:pt idx="1">
                  <c:v>1440.78</c:v>
                </c:pt>
                <c:pt idx="2">
                  <c:v>1490.05</c:v>
                </c:pt>
                <c:pt idx="3">
                  <c:v>1536.09</c:v>
                </c:pt>
                <c:pt idx="4">
                  <c:v>1577.36</c:v>
                </c:pt>
                <c:pt idx="5">
                  <c:v>1606.44</c:v>
                </c:pt>
                <c:pt idx="6">
                  <c:v>1640.28</c:v>
                </c:pt>
                <c:pt idx="7">
                  <c:v>1678.99</c:v>
                </c:pt>
                <c:pt idx="8">
                  <c:v>1721.44</c:v>
                </c:pt>
                <c:pt idx="9">
                  <c:v>1767.39</c:v>
                </c:pt>
                <c:pt idx="10">
                  <c:v>1809.85</c:v>
                </c:pt>
                <c:pt idx="11">
                  <c:v>1849.9</c:v>
                </c:pt>
                <c:pt idx="12">
                  <c:v>1890.28</c:v>
                </c:pt>
                <c:pt idx="13">
                  <c:v>1930.06</c:v>
                </c:pt>
                <c:pt idx="14">
                  <c:v>1970.26</c:v>
                </c:pt>
                <c:pt idx="15">
                  <c:v>2004.68</c:v>
                </c:pt>
                <c:pt idx="16">
                  <c:v>2042.53</c:v>
                </c:pt>
                <c:pt idx="17">
                  <c:v>2084.62</c:v>
                </c:pt>
                <c:pt idx="18">
                  <c:v>2128.69</c:v>
                </c:pt>
                <c:pt idx="19">
                  <c:v>2182.87</c:v>
                </c:pt>
                <c:pt idx="20">
                  <c:v>2236.41</c:v>
                </c:pt>
                <c:pt idx="21">
                  <c:v>2294.52</c:v>
                </c:pt>
                <c:pt idx="22">
                  <c:v>2366.86</c:v>
                </c:pt>
                <c:pt idx="23">
                  <c:v>2430.71</c:v>
                </c:pt>
                <c:pt idx="24">
                  <c:v>2490.3000000000002</c:v>
                </c:pt>
                <c:pt idx="25">
                  <c:v>2536.16</c:v>
                </c:pt>
                <c:pt idx="26">
                  <c:v>2577.08</c:v>
                </c:pt>
                <c:pt idx="27">
                  <c:v>2621.9</c:v>
                </c:pt>
                <c:pt idx="28">
                  <c:v>2654.35</c:v>
                </c:pt>
                <c:pt idx="29">
                  <c:v>2693.87</c:v>
                </c:pt>
                <c:pt idx="30">
                  <c:v>2735.76</c:v>
                </c:pt>
                <c:pt idx="31">
                  <c:v>2782.32</c:v>
                </c:pt>
                <c:pt idx="32">
                  <c:v>2817.77</c:v>
                </c:pt>
                <c:pt idx="33">
                  <c:v>2850.23</c:v>
                </c:pt>
                <c:pt idx="34">
                  <c:v>2885.14</c:v>
                </c:pt>
                <c:pt idx="35">
                  <c:v>2937.84</c:v>
                </c:pt>
                <c:pt idx="36">
                  <c:v>2988.85</c:v>
                </c:pt>
                <c:pt idx="37">
                  <c:v>3045.12</c:v>
                </c:pt>
                <c:pt idx="38">
                  <c:v>3084.49</c:v>
                </c:pt>
                <c:pt idx="39">
                  <c:v>3114.95</c:v>
                </c:pt>
                <c:pt idx="40">
                  <c:v>3148.44</c:v>
                </c:pt>
                <c:pt idx="41">
                  <c:v>3179.78</c:v>
                </c:pt>
                <c:pt idx="42">
                  <c:v>3216.03</c:v>
                </c:pt>
                <c:pt idx="43">
                  <c:v>3254.08</c:v>
                </c:pt>
                <c:pt idx="44">
                  <c:v>3303.77</c:v>
                </c:pt>
                <c:pt idx="45">
                  <c:v>3358.65</c:v>
                </c:pt>
                <c:pt idx="46">
                  <c:v>3425.29</c:v>
                </c:pt>
                <c:pt idx="47">
                  <c:v>3471.68</c:v>
                </c:pt>
                <c:pt idx="48">
                  <c:v>3516.55</c:v>
                </c:pt>
                <c:pt idx="49">
                  <c:v>3550.96</c:v>
                </c:pt>
                <c:pt idx="50">
                  <c:v>3571.93</c:v>
                </c:pt>
                <c:pt idx="51">
                  <c:v>3590.63</c:v>
                </c:pt>
                <c:pt idx="52">
                  <c:v>3617.64</c:v>
                </c:pt>
                <c:pt idx="53">
                  <c:v>3649.02</c:v>
                </c:pt>
                <c:pt idx="54">
                  <c:v>3667</c:v>
                </c:pt>
                <c:pt idx="55">
                  <c:v>3676.67</c:v>
                </c:pt>
                <c:pt idx="56">
                  <c:v>3690.19</c:v>
                </c:pt>
                <c:pt idx="57">
                  <c:v>3702.21</c:v>
                </c:pt>
                <c:pt idx="58">
                  <c:v>3713.85</c:v>
                </c:pt>
                <c:pt idx="59">
                  <c:v>3724.25</c:v>
                </c:pt>
                <c:pt idx="60">
                  <c:v>3734</c:v>
                </c:pt>
                <c:pt idx="61">
                  <c:v>3742.9</c:v>
                </c:pt>
                <c:pt idx="62">
                  <c:v>3752.02</c:v>
                </c:pt>
                <c:pt idx="63">
                  <c:v>3761.39</c:v>
                </c:pt>
                <c:pt idx="64">
                  <c:v>3771.57</c:v>
                </c:pt>
                <c:pt idx="65">
                  <c:v>3782.54</c:v>
                </c:pt>
                <c:pt idx="66">
                  <c:v>3796.2</c:v>
                </c:pt>
                <c:pt idx="67">
                  <c:v>3810.83</c:v>
                </c:pt>
                <c:pt idx="68">
                  <c:v>3827.42</c:v>
                </c:pt>
                <c:pt idx="69">
                  <c:v>3846.78</c:v>
                </c:pt>
              </c:numCache>
            </c:numRef>
          </c:val>
          <c:smooth val="0"/>
          <c:extLst>
            <c:ext xmlns:c16="http://schemas.microsoft.com/office/drawing/2014/chart" uri="{C3380CC4-5D6E-409C-BE32-E72D297353CC}">
              <c16:uniqueId val="{00000001-728D-459C-8C68-833FE1D18E53}"/>
            </c:ext>
          </c:extLst>
        </c:ser>
        <c:dLbls>
          <c:showLegendKey val="0"/>
          <c:showVal val="0"/>
          <c:showCatName val="0"/>
          <c:showSerName val="0"/>
          <c:showPercent val="0"/>
          <c:showBubbleSize val="0"/>
        </c:dLbls>
        <c:marker val="1"/>
        <c:smooth val="0"/>
        <c:axId val="599477760"/>
        <c:axId val="190827904"/>
      </c:lineChart>
      <c:lineChart>
        <c:grouping val="standard"/>
        <c:varyColors val="0"/>
        <c:ser>
          <c:idx val="3"/>
          <c:order val="3"/>
          <c:spPr>
            <a:ln w="19050">
              <a:solidFill>
                <a:srgbClr val="67CBF3"/>
              </a:solidFill>
              <a:prstDash val="dash"/>
            </a:ln>
          </c:spPr>
          <c:marker>
            <c:symbol val="none"/>
          </c:marker>
          <c:cat>
            <c:numRef>
              <c:f>[0]!Zeitachse_Q</c:f>
              <c:numCache>
                <c:formatCode>General</c:formatCode>
                <c:ptCount val="7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pt idx="55">
                  <c:v>2025</c:v>
                </c:pt>
                <c:pt idx="56">
                  <c:v>2026</c:v>
                </c:pt>
                <c:pt idx="57">
                  <c:v>2027</c:v>
                </c:pt>
                <c:pt idx="58">
                  <c:v>2028</c:v>
                </c:pt>
                <c:pt idx="59">
                  <c:v>2029</c:v>
                </c:pt>
                <c:pt idx="60">
                  <c:v>2030</c:v>
                </c:pt>
                <c:pt idx="61">
                  <c:v>2031</c:v>
                </c:pt>
                <c:pt idx="62">
                  <c:v>2032</c:v>
                </c:pt>
                <c:pt idx="63">
                  <c:v>2033</c:v>
                </c:pt>
                <c:pt idx="64">
                  <c:v>2034</c:v>
                </c:pt>
                <c:pt idx="65">
                  <c:v>2035</c:v>
                </c:pt>
                <c:pt idx="66">
                  <c:v>2036</c:v>
                </c:pt>
                <c:pt idx="67">
                  <c:v>2037</c:v>
                </c:pt>
                <c:pt idx="68">
                  <c:v>2038</c:v>
                </c:pt>
                <c:pt idx="69">
                  <c:v>2039</c:v>
                </c:pt>
              </c:numCache>
            </c:numRef>
          </c:cat>
          <c:val>
            <c:numRef>
              <c:f>[0]!Prognose_Q</c:f>
              <c:numCache>
                <c:formatCode>General</c:formatCode>
                <c:ptCount val="7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99999</c:v>
                </c:pt>
                <c:pt idx="54">
                  <c:v>-999999</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numCache>
            </c:numRef>
          </c:val>
          <c:smooth val="0"/>
          <c:extLst>
            <c:ext xmlns:c16="http://schemas.microsoft.com/office/drawing/2014/chart" uri="{C3380CC4-5D6E-409C-BE32-E72D297353CC}">
              <c16:uniqueId val="{00000009-728D-459C-8C68-833FE1D18E53}"/>
            </c:ext>
          </c:extLst>
        </c:ser>
        <c:dLbls>
          <c:showLegendKey val="0"/>
          <c:showVal val="0"/>
          <c:showCatName val="0"/>
          <c:showSerName val="0"/>
          <c:showPercent val="0"/>
          <c:showBubbleSize val="0"/>
        </c:dLbls>
        <c:marker val="1"/>
        <c:smooth val="0"/>
        <c:axId val="168314800"/>
        <c:axId val="168309392"/>
      </c:lineChart>
      <c:catAx>
        <c:axId val="599477760"/>
        <c:scaling>
          <c:orientation val="minMax"/>
        </c:scaling>
        <c:delete val="0"/>
        <c:axPos val="b"/>
        <c:numFmt formatCode="General" sourceLinked="1"/>
        <c:majorTickMark val="none"/>
        <c:minorTickMark val="none"/>
        <c:tickLblPos val="none"/>
        <c:spPr>
          <a:ln>
            <a:solidFill>
              <a:schemeClr val="tx1"/>
            </a:solidFill>
          </a:ln>
        </c:spPr>
        <c:txPr>
          <a:bodyPr/>
          <a:lstStyle/>
          <a:p>
            <a:pPr>
              <a:defRPr sz="900">
                <a:latin typeface="Franklin Gothic Book" panose="020B0503020102020204" pitchFamily="34" charset="0"/>
              </a:defRPr>
            </a:pPr>
            <a:endParaRPr lang="de-DE"/>
          </a:p>
        </c:txPr>
        <c:crossAx val="190827904"/>
        <c:crossesAt val="0"/>
        <c:auto val="1"/>
        <c:lblAlgn val="ctr"/>
        <c:lblOffset val="100"/>
        <c:noMultiLvlLbl val="0"/>
      </c:catAx>
      <c:valAx>
        <c:axId val="190827904"/>
        <c:scaling>
          <c:orientation val="minMax"/>
        </c:scaling>
        <c:delete val="0"/>
        <c:axPos val="l"/>
        <c:majorGridlines>
          <c:spPr>
            <a:ln>
              <a:solidFill>
                <a:schemeClr val="bg1">
                  <a:lumMod val="75000"/>
                </a:schemeClr>
              </a:solidFill>
            </a:ln>
          </c:spPr>
        </c:majorGridlines>
        <c:numFmt formatCode="#,##0.0" sourceLinked="0"/>
        <c:majorTickMark val="out"/>
        <c:minorTickMark val="none"/>
        <c:tickLblPos val="low"/>
        <c:spPr>
          <a:ln>
            <a:solidFill>
              <a:schemeClr val="tx1"/>
            </a:solidFill>
          </a:ln>
        </c:spPr>
        <c:txPr>
          <a:bodyPr/>
          <a:lstStyle/>
          <a:p>
            <a:pPr>
              <a:defRPr sz="900">
                <a:latin typeface="Franklin Gothic Book" panose="020B0503020102020204" pitchFamily="34" charset="0"/>
              </a:defRPr>
            </a:pPr>
            <a:endParaRPr lang="de-DE"/>
          </a:p>
        </c:txPr>
        <c:crossAx val="599477760"/>
        <c:crosses val="autoZero"/>
        <c:crossBetween val="between"/>
      </c:valAx>
      <c:valAx>
        <c:axId val="168309392"/>
        <c:scaling>
          <c:orientation val="minMax"/>
          <c:max val="1"/>
          <c:min val="0"/>
        </c:scaling>
        <c:delete val="0"/>
        <c:axPos val="r"/>
        <c:numFmt formatCode="General" sourceLinked="1"/>
        <c:majorTickMark val="none"/>
        <c:minorTickMark val="none"/>
        <c:tickLblPos val="none"/>
        <c:spPr>
          <a:noFill/>
          <a:ln>
            <a:noFill/>
          </a:ln>
        </c:spPr>
        <c:crossAx val="168314800"/>
        <c:crosses val="max"/>
        <c:crossBetween val="between"/>
      </c:valAx>
      <c:catAx>
        <c:axId val="168314800"/>
        <c:scaling>
          <c:orientation val="minMax"/>
        </c:scaling>
        <c:delete val="0"/>
        <c:axPos val="b"/>
        <c:numFmt formatCode="General" sourceLinked="1"/>
        <c:majorTickMark val="out"/>
        <c:minorTickMark val="none"/>
        <c:tickLblPos val="nextTo"/>
        <c:spPr>
          <a:ln>
            <a:solidFill>
              <a:schemeClr val="tx1"/>
            </a:solidFill>
          </a:ln>
        </c:spPr>
        <c:txPr>
          <a:bodyPr/>
          <a:lstStyle/>
          <a:p>
            <a:pPr algn="ctr">
              <a:defRPr lang="en-US" sz="900" b="0" i="0" u="none" strike="noStrike" kern="1200" baseline="0">
                <a:solidFill>
                  <a:schemeClr val="tx1"/>
                </a:solidFill>
                <a:latin typeface="Franklin Gothic Book" panose="020B0503020102020204" pitchFamily="34" charset="0"/>
                <a:ea typeface="+mn-ea"/>
                <a:cs typeface="+mn-cs"/>
              </a:defRPr>
            </a:pPr>
            <a:endParaRPr lang="de-DE"/>
          </a:p>
        </c:txPr>
        <c:crossAx val="168309392"/>
        <c:crossesAt val="1.0000000000000006E-12"/>
        <c:auto val="1"/>
        <c:lblAlgn val="ctr"/>
        <c:lblOffset val="100"/>
        <c:noMultiLvlLbl val="0"/>
      </c:catAx>
      <c:spPr>
        <a:noFill/>
        <a:ln>
          <a:noFill/>
        </a:ln>
      </c:spPr>
    </c:plotArea>
    <c:plotVisOnly val="1"/>
    <c:dispBlanksAs val="gap"/>
    <c:showDLblsOverMax val="0"/>
  </c:chart>
  <c:spPr>
    <a:noFill/>
    <a:ln>
      <a:noFill/>
    </a:ln>
  </c:spPr>
  <c:printSettings>
    <c:headerFooter/>
    <c:pageMargins b="0.78740157499999996" l="0.7" r="0.7" t="0.78740157499999996" header="0.3" footer="0.3"/>
    <c:pageSetup/>
  </c:printSettings>
  <c:userShapes r:id="rId1"/>
</c:chartSpac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Label" lockText="1"/>
</file>

<file path=xl/ctrlProps/ctrlProp3.xml><?xml version="1.0" encoding="utf-8"?>
<formControlPr xmlns="http://schemas.microsoft.com/office/spreadsheetml/2009/9/main" objectType="Drop" dropStyle="combo" dx="22" fmlaLink="Tabelle1!$A$2" fmlaRange="Auswahl" noThreeD="1" sel="3" val="0"/>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Label" lockText="1"/>
</file>

<file path=xl/ctrlProps/ctrlProp6.xml><?xml version="1.0" encoding="utf-8"?>
<formControlPr xmlns="http://schemas.microsoft.com/office/spreadsheetml/2009/9/main" objectType="Drop" dropStyle="combo" dx="22" fmlaLink="Tabelle1!$A$2" fmlaRange="Auswahl" noThreeD="1" sel="3" val="0"/>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Label" lockText="1"/>
</file>

<file path=xl/ctrlProps/ctrlProp9.xml><?xml version="1.0" encoding="utf-8"?>
<formControlPr xmlns="http://schemas.microsoft.com/office/spreadsheetml/2009/9/main" objectType="Drop" dropStyle="combo" dx="22" fmlaLink="Tabelle1!$A$2" fmlaRange="Auswahl" noThreeD="1" sel="3" val="0"/>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Label" lockText="1"/>
</file>

<file path=xl/ctrlProps/ctrlProp12.xml><?xml version="1.0" encoding="utf-8"?>
<formControlPr xmlns="http://schemas.microsoft.com/office/spreadsheetml/2009/9/main" objectType="Drop" dropStyle="combo" dx="22" fmlaLink="Tabelle1!$A$2" fmlaRange="Auswahl" noThreeD="1" sel="3" val="0"/>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Label" lockText="1"/>
</file>

<file path=xl/ctrlProps/ctrlProp15.xml><?xml version="1.0" encoding="utf-8"?>
<formControlPr xmlns="http://schemas.microsoft.com/office/spreadsheetml/2009/9/main" objectType="Drop" dropStyle="combo" dx="22" fmlaLink="Tabelle1!$A$2" fmlaRange="Auswahl" noThreeD="1" sel="3" val="0"/>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Label" lockText="1"/>
</file>

<file path=xl/ctrlProps/ctrlProp18.xml><?xml version="1.0" encoding="utf-8"?>
<formControlPr xmlns="http://schemas.microsoft.com/office/spreadsheetml/2009/9/main" objectType="Drop" dropStyle="combo" dx="22" fmlaLink="Tabelle1!$A$2" fmlaRange="Auswahl" noThreeD="1" sel="3" val="0"/>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Label" lockText="1"/>
</file>

<file path=xl/ctrlProps/ctrlProp21.xml><?xml version="1.0" encoding="utf-8"?>
<formControlPr xmlns="http://schemas.microsoft.com/office/spreadsheetml/2009/9/main" objectType="Drop" dropStyle="combo" dx="22" fmlaLink="Tabelle1!$A$2" fmlaRange="Auswahl" noThreeD="1" sel="3" val="0"/>
</file>

<file path=xl/ctrlProps/ctrlProp22.xml><?xml version="1.0" encoding="utf-8"?>
<formControlPr xmlns="http://schemas.microsoft.com/office/spreadsheetml/2009/9/main" objectType="Drop" dropLines="20" dropStyle="combo" dx="22" fmlaLink="Auswahl!$C$2" fmlaRange="Startjahr_Auswahl" noThreeD="1" sel="1" val="0"/>
</file>

<file path=xl/ctrlProps/ctrlProp23.xml><?xml version="1.0" encoding="utf-8"?>
<formControlPr xmlns="http://schemas.microsoft.com/office/spreadsheetml/2009/9/main" objectType="Drop" dropLines="16" dropStyle="combo" dx="22" fmlaLink="Tabelle1!$A$2" fmlaRange="Auswahl" noThreeD="1" sel="3" val="0"/>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Drop" dropLines="20" dropStyle="combo" dx="22" fmlaLink="Auswahl!$C$3" fmlaRange="Endjahr_Auswahl" noThreeD="1" sel="15" val="0"/>
</file>

<file path=xl/ctrlProps/ctrlProp26.xml><?xml version="1.0" encoding="utf-8"?>
<formControlPr xmlns="http://schemas.microsoft.com/office/spreadsheetml/2009/9/main" objectType="Drop" dropLines="20" dropStyle="combo" dx="22" fmlaLink="Auswahl!$C$2" fmlaRange="Startjahr_Auswahl" noThreeD="1" sel="1" val="33"/>
</file>

<file path=xl/ctrlProps/ctrlProp27.xml><?xml version="1.0" encoding="utf-8"?>
<formControlPr xmlns="http://schemas.microsoft.com/office/spreadsheetml/2009/9/main" objectType="Drop" dropLines="16" dropStyle="combo" dx="22" fmlaLink="Tabelle1!$A$2" fmlaRange="Auswahl" noThreeD="1" sel="3" val="0"/>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Drop" dropLines="20" dropStyle="combo" dx="22" fmlaLink="Auswahl!$C$3" fmlaRange="Endjahr_Auswahl" noThreeD="1" sel="15" val="0"/>
</file>

<file path=xl/ctrlProps/ctrlProp30.xml><?xml version="1.0" encoding="utf-8"?>
<formControlPr xmlns="http://schemas.microsoft.com/office/spreadsheetml/2009/9/main" objectType="List" dx="22" fmlaLink="Tabelle1!$H$1" fmlaRange="Tabelle1!$H$2:$H$15" noThreeD="1" sel="1" val="0"/>
</file>

<file path=xl/ctrlProps/ctrlProp31.xml><?xml version="1.0" encoding="utf-8"?>
<formControlPr xmlns="http://schemas.microsoft.com/office/spreadsheetml/2009/9/main" objectType="Drop" dropStyle="combo" dx="22" fmlaLink="Tabelle1!$A$2" fmlaRange="Auswahl" noThreeD="1" sel="3" val="0"/>
</file>

<file path=xl/ctrlProps/ctrlProp32.xml><?xml version="1.0" encoding="utf-8"?>
<formControlPr xmlns="http://schemas.microsoft.com/office/spreadsheetml/2009/9/main" objectType="Drop" dropStyle="combo" dx="22" fmlaLink="Tabelle1!$A$2" fmlaRange="Auswahl" noThreeD="1" sel="3" val="0"/>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63500</xdr:colOff>
          <xdr:row>0</xdr:row>
          <xdr:rowOff>44450</xdr:rowOff>
        </xdr:from>
        <xdr:to>
          <xdr:col>1</xdr:col>
          <xdr:colOff>2868540</xdr:colOff>
          <xdr:row>0</xdr:row>
          <xdr:rowOff>354748</xdr:rowOff>
        </xdr:to>
        <xdr:grpSp>
          <xdr:nvGrpSpPr>
            <xdr:cNvPr id="12" name="Gruppieren 11">
              <a:extLst>
                <a:ext uri="{FF2B5EF4-FFF2-40B4-BE49-F238E27FC236}">
                  <a16:creationId xmlns:a16="http://schemas.microsoft.com/office/drawing/2014/main" id="{00000000-0008-0000-0000-00000C000000}"/>
                </a:ext>
              </a:extLst>
            </xdr:cNvPr>
            <xdr:cNvGrpSpPr/>
          </xdr:nvGrpSpPr>
          <xdr:grpSpPr>
            <a:xfrm>
              <a:off x="1530350" y="44450"/>
              <a:ext cx="2805040" cy="310298"/>
              <a:chOff x="3152776" y="28575"/>
              <a:chExt cx="2815051" cy="316649"/>
            </a:xfrm>
          </xdr:grpSpPr>
          <xdr:grpSp>
            <xdr:nvGrpSpPr>
              <xdr:cNvPr id="13" name="Gruppieren 12">
                <a:extLst>
                  <a:ext uri="{FF2B5EF4-FFF2-40B4-BE49-F238E27FC236}">
                    <a16:creationId xmlns:a16="http://schemas.microsoft.com/office/drawing/2014/main" id="{00000000-0008-0000-0000-00000D000000}"/>
                  </a:ext>
                </a:extLst>
              </xdr:cNvPr>
              <xdr:cNvGrpSpPr/>
            </xdr:nvGrpSpPr>
            <xdr:grpSpPr>
              <a:xfrm>
                <a:off x="3152776" y="28575"/>
                <a:ext cx="2815051" cy="316649"/>
                <a:chOff x="1621574" y="2151952"/>
                <a:chExt cx="2815051" cy="316649"/>
              </a:xfrm>
            </xdr:grpSpPr>
            <xdr:sp macro="" textlink="">
              <xdr:nvSpPr>
                <xdr:cNvPr id="1031" name="Group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1621574" y="2151952"/>
                  <a:ext cx="2815051" cy="316649"/>
                </a:xfrm>
                <a:prstGeom prst="rect">
                  <a:avLst/>
                </a:prstGeom>
                <a:noFill/>
                <a:ln w="9525">
                  <a:miter lim="800000"/>
                  <a:headEnd/>
                  <a:tailEnd/>
                </a:ln>
                <a:extLst>
                  <a:ext uri="{909E8E84-426E-40DD-AFC4-6F175D3DCCD1}">
                    <a14:hiddenFill>
                      <a:noFill/>
                    </a14:hiddenFill>
                  </a:ext>
                </a:extLst>
              </xdr:spPr>
            </xdr:sp>
            <xdr:sp macro="" textlink="">
              <xdr:nvSpPr>
                <xdr:cNvPr id="1032" name="Label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1683370" y="2223971"/>
                  <a:ext cx="638175" cy="163087"/>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e-DE" sz="800" b="0" i="0" u="none" strike="noStrike" baseline="0">
                      <a:solidFill>
                        <a:srgbClr val="000000"/>
                      </a:solidFill>
                      <a:latin typeface="Tahoma"/>
                      <a:ea typeface="Tahoma"/>
                      <a:cs typeface="Tahoma"/>
                    </a:rPr>
                    <a:t>Vintage:</a:t>
                  </a:r>
                </a:p>
              </xdr:txBody>
            </xdr:sp>
          </xdr:grpSp>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3886198" y="85725"/>
                <a:ext cx="1982577" cy="200025"/>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0</xdr:colOff>
          <xdr:row>0</xdr:row>
          <xdr:rowOff>0</xdr:rowOff>
        </xdr:from>
        <xdr:to>
          <xdr:col>8</xdr:col>
          <xdr:colOff>668242</xdr:colOff>
          <xdr:row>1</xdr:row>
          <xdr:rowOff>78525</xdr:rowOff>
        </xdr:to>
        <xdr:grpSp>
          <xdr:nvGrpSpPr>
            <xdr:cNvPr id="2" name="Gruppieren 1">
              <a:extLst>
                <a:ext uri="{FF2B5EF4-FFF2-40B4-BE49-F238E27FC236}">
                  <a16:creationId xmlns:a16="http://schemas.microsoft.com/office/drawing/2014/main" id="{00000000-0008-0000-0100-000002000000}"/>
                </a:ext>
              </a:extLst>
            </xdr:cNvPr>
            <xdr:cNvGrpSpPr/>
          </xdr:nvGrpSpPr>
          <xdr:grpSpPr>
            <a:xfrm>
              <a:off x="3295650" y="0"/>
              <a:ext cx="2944717" cy="316650"/>
              <a:chOff x="3152775" y="28575"/>
              <a:chExt cx="2815027" cy="316650"/>
            </a:xfrm>
          </xdr:grpSpPr>
          <xdr:grpSp>
            <xdr:nvGrpSpPr>
              <xdr:cNvPr id="3" name="Gruppieren 2">
                <a:extLst>
                  <a:ext uri="{FF2B5EF4-FFF2-40B4-BE49-F238E27FC236}">
                    <a16:creationId xmlns:a16="http://schemas.microsoft.com/office/drawing/2014/main" id="{00000000-0008-0000-0100-000003000000}"/>
                  </a:ext>
                </a:extLst>
              </xdr:cNvPr>
              <xdr:cNvGrpSpPr/>
            </xdr:nvGrpSpPr>
            <xdr:grpSpPr>
              <a:xfrm>
                <a:off x="3152775" y="28575"/>
                <a:ext cx="2815027" cy="316650"/>
                <a:chOff x="1621573" y="2151952"/>
                <a:chExt cx="2815027" cy="316650"/>
              </a:xfrm>
            </xdr:grpSpPr>
            <xdr:sp macro="" textlink="">
              <xdr:nvSpPr>
                <xdr:cNvPr id="2049" name="Group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1621573" y="2151952"/>
                  <a:ext cx="2815027" cy="316650"/>
                </a:xfrm>
                <a:prstGeom prst="rect">
                  <a:avLst/>
                </a:prstGeom>
                <a:noFill/>
                <a:ln w="9525">
                  <a:miter lim="800000"/>
                  <a:headEnd/>
                  <a:tailEnd/>
                </a:ln>
                <a:extLst>
                  <a:ext uri="{909E8E84-426E-40DD-AFC4-6F175D3DCCD1}">
                    <a14:hiddenFill>
                      <a:noFill/>
                    </a14:hiddenFill>
                  </a:ext>
                </a:extLst>
              </xdr:spPr>
            </xdr:sp>
            <xdr:sp macro="" textlink="">
              <xdr:nvSpPr>
                <xdr:cNvPr id="2050" name="Label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1683370" y="2223971"/>
                  <a:ext cx="638175" cy="163087"/>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e-DE" sz="800" b="0" i="0" u="none" strike="noStrike" baseline="0">
                      <a:solidFill>
                        <a:srgbClr val="000000"/>
                      </a:solidFill>
                      <a:latin typeface="Tahoma"/>
                      <a:ea typeface="Tahoma"/>
                      <a:cs typeface="Tahoma"/>
                    </a:rPr>
                    <a:t>Vintage:</a:t>
                  </a:r>
                </a:p>
              </xdr:txBody>
            </xdr:sp>
          </xdr:grpSp>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3886198" y="85725"/>
                <a:ext cx="1982577" cy="200025"/>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9538</xdr:colOff>
          <xdr:row>0</xdr:row>
          <xdr:rowOff>0</xdr:rowOff>
        </xdr:from>
        <xdr:to>
          <xdr:col>20</xdr:col>
          <xdr:colOff>668246</xdr:colOff>
          <xdr:row>1</xdr:row>
          <xdr:rowOff>78525</xdr:rowOff>
        </xdr:to>
        <xdr:grpSp>
          <xdr:nvGrpSpPr>
            <xdr:cNvPr id="7" name="Gruppieren 6">
              <a:extLst>
                <a:ext uri="{FF2B5EF4-FFF2-40B4-BE49-F238E27FC236}">
                  <a16:creationId xmlns:a16="http://schemas.microsoft.com/office/drawing/2014/main" id="{00000000-0008-0000-0100-000007000000}"/>
                </a:ext>
              </a:extLst>
            </xdr:cNvPr>
            <xdr:cNvGrpSpPr/>
          </xdr:nvGrpSpPr>
          <xdr:grpSpPr>
            <a:xfrm>
              <a:off x="11972938" y="0"/>
              <a:ext cx="2801833" cy="316650"/>
              <a:chOff x="3152788" y="28575"/>
              <a:chExt cx="2815018" cy="316650"/>
            </a:xfrm>
          </xdr:grpSpPr>
          <xdr:grpSp>
            <xdr:nvGrpSpPr>
              <xdr:cNvPr id="8" name="Gruppieren 7">
                <a:extLst>
                  <a:ext uri="{FF2B5EF4-FFF2-40B4-BE49-F238E27FC236}">
                    <a16:creationId xmlns:a16="http://schemas.microsoft.com/office/drawing/2014/main" id="{00000000-0008-0000-0100-000008000000}"/>
                  </a:ext>
                </a:extLst>
              </xdr:cNvPr>
              <xdr:cNvGrpSpPr/>
            </xdr:nvGrpSpPr>
            <xdr:grpSpPr>
              <a:xfrm>
                <a:off x="3152788" y="28575"/>
                <a:ext cx="2815018" cy="316650"/>
                <a:chOff x="1621586" y="2151952"/>
                <a:chExt cx="2815018" cy="316650"/>
              </a:xfrm>
            </xdr:grpSpPr>
            <xdr:sp macro="" textlink="">
              <xdr:nvSpPr>
                <xdr:cNvPr id="2052" name="Group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1621586" y="2151952"/>
                  <a:ext cx="2815018" cy="316650"/>
                </a:xfrm>
                <a:prstGeom prst="rect">
                  <a:avLst/>
                </a:prstGeom>
                <a:noFill/>
                <a:ln w="9525">
                  <a:miter lim="800000"/>
                  <a:headEnd/>
                  <a:tailEnd/>
                </a:ln>
                <a:extLst>
                  <a:ext uri="{909E8E84-426E-40DD-AFC4-6F175D3DCCD1}">
                    <a14:hiddenFill>
                      <a:noFill/>
                    </a14:hiddenFill>
                  </a:ext>
                </a:extLst>
              </xdr:spPr>
            </xdr:sp>
            <xdr:sp macro="" textlink="">
              <xdr:nvSpPr>
                <xdr:cNvPr id="2053" name="Label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1683370" y="2223971"/>
                  <a:ext cx="638175" cy="163087"/>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e-DE" sz="800" b="0" i="0" u="none" strike="noStrike" baseline="0">
                      <a:solidFill>
                        <a:srgbClr val="000000"/>
                      </a:solidFill>
                      <a:latin typeface="Tahoma"/>
                      <a:ea typeface="Tahoma"/>
                      <a:cs typeface="Tahoma"/>
                    </a:rPr>
                    <a:t>Vintage:</a:t>
                  </a:r>
                </a:p>
              </xdr:txBody>
            </xdr:sp>
          </xdr:grpSp>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3886198" y="85725"/>
                <a:ext cx="1982577" cy="200025"/>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0</xdr:colOff>
          <xdr:row>0</xdr:row>
          <xdr:rowOff>0</xdr:rowOff>
        </xdr:from>
        <xdr:to>
          <xdr:col>8</xdr:col>
          <xdr:colOff>668242</xdr:colOff>
          <xdr:row>1</xdr:row>
          <xdr:rowOff>78525</xdr:rowOff>
        </xdr:to>
        <xdr:grpSp>
          <xdr:nvGrpSpPr>
            <xdr:cNvPr id="2" name="Gruppieren 1">
              <a:extLst>
                <a:ext uri="{FF2B5EF4-FFF2-40B4-BE49-F238E27FC236}">
                  <a16:creationId xmlns:a16="http://schemas.microsoft.com/office/drawing/2014/main" id="{00000000-0008-0000-0200-000002000000}"/>
                </a:ext>
              </a:extLst>
            </xdr:cNvPr>
            <xdr:cNvGrpSpPr/>
          </xdr:nvGrpSpPr>
          <xdr:grpSpPr>
            <a:xfrm>
              <a:off x="3295650" y="0"/>
              <a:ext cx="2944717" cy="316650"/>
              <a:chOff x="3152775" y="28575"/>
              <a:chExt cx="2815027" cy="316650"/>
            </a:xfrm>
          </xdr:grpSpPr>
          <xdr:grpSp>
            <xdr:nvGrpSpPr>
              <xdr:cNvPr id="3" name="Gruppieren 2">
                <a:extLst>
                  <a:ext uri="{FF2B5EF4-FFF2-40B4-BE49-F238E27FC236}">
                    <a16:creationId xmlns:a16="http://schemas.microsoft.com/office/drawing/2014/main" id="{00000000-0008-0000-0200-000003000000}"/>
                  </a:ext>
                </a:extLst>
              </xdr:cNvPr>
              <xdr:cNvGrpSpPr/>
            </xdr:nvGrpSpPr>
            <xdr:grpSpPr>
              <a:xfrm>
                <a:off x="3152775" y="28575"/>
                <a:ext cx="2815027" cy="316650"/>
                <a:chOff x="1621573" y="2151952"/>
                <a:chExt cx="2815027" cy="316650"/>
              </a:xfrm>
            </xdr:grpSpPr>
            <xdr:sp macro="" textlink="">
              <xdr:nvSpPr>
                <xdr:cNvPr id="8193" name="Group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1621573" y="2151952"/>
                  <a:ext cx="2815027" cy="316650"/>
                </a:xfrm>
                <a:prstGeom prst="rect">
                  <a:avLst/>
                </a:prstGeom>
                <a:noFill/>
                <a:ln w="9525">
                  <a:miter lim="800000"/>
                  <a:headEnd/>
                  <a:tailEnd/>
                </a:ln>
                <a:extLst>
                  <a:ext uri="{909E8E84-426E-40DD-AFC4-6F175D3DCCD1}">
                    <a14:hiddenFill>
                      <a:noFill/>
                    </a14:hiddenFill>
                  </a:ext>
                </a:extLst>
              </xdr:spPr>
            </xdr:sp>
            <xdr:sp macro="" textlink="">
              <xdr:nvSpPr>
                <xdr:cNvPr id="8194" name="Label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1683370" y="2223971"/>
                  <a:ext cx="638175" cy="163087"/>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e-DE" sz="800" b="0" i="0" u="none" strike="noStrike" baseline="0">
                      <a:solidFill>
                        <a:srgbClr val="000000"/>
                      </a:solidFill>
                      <a:latin typeface="Tahoma"/>
                      <a:ea typeface="Tahoma"/>
                      <a:cs typeface="Tahoma"/>
                    </a:rPr>
                    <a:t>Vintage:</a:t>
                  </a:r>
                </a:p>
              </xdr:txBody>
            </xdr:sp>
          </xdr:grpSp>
          <xdr:sp macro="" textlink="">
            <xdr:nvSpPr>
              <xdr:cNvPr id="8195" name="Drop Dow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3886198" y="85725"/>
                <a:ext cx="1982577" cy="200025"/>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9537</xdr:colOff>
          <xdr:row>0</xdr:row>
          <xdr:rowOff>0</xdr:rowOff>
        </xdr:from>
        <xdr:to>
          <xdr:col>20</xdr:col>
          <xdr:colOff>668247</xdr:colOff>
          <xdr:row>1</xdr:row>
          <xdr:rowOff>78525</xdr:rowOff>
        </xdr:to>
        <xdr:grpSp>
          <xdr:nvGrpSpPr>
            <xdr:cNvPr id="7" name="Gruppieren 6">
              <a:extLst>
                <a:ext uri="{FF2B5EF4-FFF2-40B4-BE49-F238E27FC236}">
                  <a16:creationId xmlns:a16="http://schemas.microsoft.com/office/drawing/2014/main" id="{00000000-0008-0000-0200-000007000000}"/>
                </a:ext>
              </a:extLst>
            </xdr:cNvPr>
            <xdr:cNvGrpSpPr/>
          </xdr:nvGrpSpPr>
          <xdr:grpSpPr>
            <a:xfrm>
              <a:off x="11972937" y="0"/>
              <a:ext cx="2801835" cy="316650"/>
              <a:chOff x="3152787" y="28575"/>
              <a:chExt cx="2815020" cy="316650"/>
            </a:xfrm>
          </xdr:grpSpPr>
          <xdr:grpSp>
            <xdr:nvGrpSpPr>
              <xdr:cNvPr id="8" name="Gruppieren 7">
                <a:extLst>
                  <a:ext uri="{FF2B5EF4-FFF2-40B4-BE49-F238E27FC236}">
                    <a16:creationId xmlns:a16="http://schemas.microsoft.com/office/drawing/2014/main" id="{00000000-0008-0000-0200-000008000000}"/>
                  </a:ext>
                </a:extLst>
              </xdr:cNvPr>
              <xdr:cNvGrpSpPr/>
            </xdr:nvGrpSpPr>
            <xdr:grpSpPr>
              <a:xfrm>
                <a:off x="3152787" y="28575"/>
                <a:ext cx="2815020" cy="316650"/>
                <a:chOff x="1621585" y="2151952"/>
                <a:chExt cx="2815020" cy="316650"/>
              </a:xfrm>
            </xdr:grpSpPr>
            <xdr:sp macro="" textlink="">
              <xdr:nvSpPr>
                <xdr:cNvPr id="8196" name="Group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1621585" y="2151952"/>
                  <a:ext cx="2815020" cy="316650"/>
                </a:xfrm>
                <a:prstGeom prst="rect">
                  <a:avLst/>
                </a:prstGeom>
                <a:noFill/>
                <a:ln w="9525">
                  <a:miter lim="800000"/>
                  <a:headEnd/>
                  <a:tailEnd/>
                </a:ln>
                <a:extLst>
                  <a:ext uri="{909E8E84-426E-40DD-AFC4-6F175D3DCCD1}">
                    <a14:hiddenFill>
                      <a:noFill/>
                    </a14:hiddenFill>
                  </a:ext>
                </a:extLst>
              </xdr:spPr>
            </xdr:sp>
            <xdr:sp macro="" textlink="">
              <xdr:nvSpPr>
                <xdr:cNvPr id="8197" name="Label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1683370" y="2223971"/>
                  <a:ext cx="638175" cy="163087"/>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e-DE" sz="800" b="0" i="0" u="none" strike="noStrike" baseline="0">
                      <a:solidFill>
                        <a:srgbClr val="000000"/>
                      </a:solidFill>
                      <a:latin typeface="Tahoma"/>
                      <a:ea typeface="Tahoma"/>
                      <a:cs typeface="Tahoma"/>
                    </a:rPr>
                    <a:t>Vintage:</a:t>
                  </a:r>
                </a:p>
              </xdr:txBody>
            </xdr:sp>
          </xdr:grpSp>
          <xdr:sp macro="" textlink="">
            <xdr:nvSpPr>
              <xdr:cNvPr id="8198" name="Drop Dow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3886198" y="85725"/>
                <a:ext cx="1982577" cy="200025"/>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0</xdr:colOff>
          <xdr:row>0</xdr:row>
          <xdr:rowOff>0</xdr:rowOff>
        </xdr:from>
        <xdr:to>
          <xdr:col>8</xdr:col>
          <xdr:colOff>668242</xdr:colOff>
          <xdr:row>1</xdr:row>
          <xdr:rowOff>78525</xdr:rowOff>
        </xdr:to>
        <xdr:grpSp>
          <xdr:nvGrpSpPr>
            <xdr:cNvPr id="2" name="Gruppieren 1">
              <a:extLst>
                <a:ext uri="{FF2B5EF4-FFF2-40B4-BE49-F238E27FC236}">
                  <a16:creationId xmlns:a16="http://schemas.microsoft.com/office/drawing/2014/main" id="{00000000-0008-0000-0300-000002000000}"/>
                </a:ext>
              </a:extLst>
            </xdr:cNvPr>
            <xdr:cNvGrpSpPr/>
          </xdr:nvGrpSpPr>
          <xdr:grpSpPr>
            <a:xfrm>
              <a:off x="3295650" y="0"/>
              <a:ext cx="2944717" cy="316650"/>
              <a:chOff x="3152775" y="28575"/>
              <a:chExt cx="2815027" cy="316650"/>
            </a:xfrm>
          </xdr:grpSpPr>
          <xdr:grpSp>
            <xdr:nvGrpSpPr>
              <xdr:cNvPr id="3" name="Gruppieren 2">
                <a:extLst>
                  <a:ext uri="{FF2B5EF4-FFF2-40B4-BE49-F238E27FC236}">
                    <a16:creationId xmlns:a16="http://schemas.microsoft.com/office/drawing/2014/main" id="{00000000-0008-0000-0300-000003000000}"/>
                  </a:ext>
                </a:extLst>
              </xdr:cNvPr>
              <xdr:cNvGrpSpPr/>
            </xdr:nvGrpSpPr>
            <xdr:grpSpPr>
              <a:xfrm>
                <a:off x="3152775" y="28575"/>
                <a:ext cx="2815027" cy="316650"/>
                <a:chOff x="1621573" y="2151952"/>
                <a:chExt cx="2815027" cy="316650"/>
              </a:xfrm>
            </xdr:grpSpPr>
            <xdr:sp macro="" textlink="">
              <xdr:nvSpPr>
                <xdr:cNvPr id="9217" name="Group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1621573" y="2151952"/>
                  <a:ext cx="2815027" cy="316650"/>
                </a:xfrm>
                <a:prstGeom prst="rect">
                  <a:avLst/>
                </a:prstGeom>
                <a:noFill/>
                <a:ln w="9525">
                  <a:miter lim="800000"/>
                  <a:headEnd/>
                  <a:tailEnd/>
                </a:ln>
                <a:extLst>
                  <a:ext uri="{909E8E84-426E-40DD-AFC4-6F175D3DCCD1}">
                    <a14:hiddenFill>
                      <a:noFill/>
                    </a14:hiddenFill>
                  </a:ext>
                </a:extLst>
              </xdr:spPr>
            </xdr:sp>
            <xdr:sp macro="" textlink="">
              <xdr:nvSpPr>
                <xdr:cNvPr id="9218" name="Label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1683370" y="2223971"/>
                  <a:ext cx="638175" cy="163087"/>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e-DE" sz="800" b="0" i="0" u="none" strike="noStrike" baseline="0">
                      <a:solidFill>
                        <a:srgbClr val="000000"/>
                      </a:solidFill>
                      <a:latin typeface="Tahoma"/>
                      <a:ea typeface="Tahoma"/>
                      <a:cs typeface="Tahoma"/>
                    </a:rPr>
                    <a:t>Vintage:</a:t>
                  </a:r>
                </a:p>
              </xdr:txBody>
            </xdr:sp>
          </xdr:grpSp>
          <xdr:sp macro="" textlink="">
            <xdr:nvSpPr>
              <xdr:cNvPr id="9219" name="Drop Down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3886198" y="85725"/>
                <a:ext cx="1982577" cy="200025"/>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9536</xdr:colOff>
          <xdr:row>0</xdr:row>
          <xdr:rowOff>0</xdr:rowOff>
        </xdr:from>
        <xdr:to>
          <xdr:col>20</xdr:col>
          <xdr:colOff>668247</xdr:colOff>
          <xdr:row>1</xdr:row>
          <xdr:rowOff>78525</xdr:rowOff>
        </xdr:to>
        <xdr:grpSp>
          <xdr:nvGrpSpPr>
            <xdr:cNvPr id="7" name="Gruppieren 6">
              <a:extLst>
                <a:ext uri="{FF2B5EF4-FFF2-40B4-BE49-F238E27FC236}">
                  <a16:creationId xmlns:a16="http://schemas.microsoft.com/office/drawing/2014/main" id="{00000000-0008-0000-0300-000007000000}"/>
                </a:ext>
              </a:extLst>
            </xdr:cNvPr>
            <xdr:cNvGrpSpPr/>
          </xdr:nvGrpSpPr>
          <xdr:grpSpPr>
            <a:xfrm>
              <a:off x="11972936" y="0"/>
              <a:ext cx="2801836" cy="316650"/>
              <a:chOff x="3152786" y="28575"/>
              <a:chExt cx="2815021" cy="316650"/>
            </a:xfrm>
          </xdr:grpSpPr>
          <xdr:grpSp>
            <xdr:nvGrpSpPr>
              <xdr:cNvPr id="8" name="Gruppieren 7">
                <a:extLst>
                  <a:ext uri="{FF2B5EF4-FFF2-40B4-BE49-F238E27FC236}">
                    <a16:creationId xmlns:a16="http://schemas.microsoft.com/office/drawing/2014/main" id="{00000000-0008-0000-0300-000008000000}"/>
                  </a:ext>
                </a:extLst>
              </xdr:cNvPr>
              <xdr:cNvGrpSpPr/>
            </xdr:nvGrpSpPr>
            <xdr:grpSpPr>
              <a:xfrm>
                <a:off x="3152786" y="28575"/>
                <a:ext cx="2815021" cy="316650"/>
                <a:chOff x="1621584" y="2151952"/>
                <a:chExt cx="2815021" cy="316650"/>
              </a:xfrm>
            </xdr:grpSpPr>
            <xdr:sp macro="" textlink="">
              <xdr:nvSpPr>
                <xdr:cNvPr id="9220" name="Group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1621584" y="2151952"/>
                  <a:ext cx="2815021" cy="316650"/>
                </a:xfrm>
                <a:prstGeom prst="rect">
                  <a:avLst/>
                </a:prstGeom>
                <a:noFill/>
                <a:ln w="9525">
                  <a:miter lim="800000"/>
                  <a:headEnd/>
                  <a:tailEnd/>
                </a:ln>
                <a:extLst>
                  <a:ext uri="{909E8E84-426E-40DD-AFC4-6F175D3DCCD1}">
                    <a14:hiddenFill>
                      <a:noFill/>
                    </a14:hiddenFill>
                  </a:ext>
                </a:extLst>
              </xdr:spPr>
            </xdr:sp>
            <xdr:sp macro="" textlink="">
              <xdr:nvSpPr>
                <xdr:cNvPr id="9221" name="Label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1683370" y="2223971"/>
                  <a:ext cx="638175" cy="163087"/>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e-DE" sz="800" b="0" i="0" u="none" strike="noStrike" baseline="0">
                      <a:solidFill>
                        <a:srgbClr val="000000"/>
                      </a:solidFill>
                      <a:latin typeface="Tahoma"/>
                      <a:ea typeface="Tahoma"/>
                      <a:cs typeface="Tahoma"/>
                    </a:rPr>
                    <a:t>Vintage:</a:t>
                  </a:r>
                </a:p>
              </xdr:txBody>
            </xdr:sp>
          </xdr:grpSp>
          <xdr:sp macro="" textlink="">
            <xdr:nvSpPr>
              <xdr:cNvPr id="9222" name="Drop Down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3886198" y="85725"/>
                <a:ext cx="1982577" cy="200025"/>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200027</xdr:colOff>
      <xdr:row>4</xdr:row>
      <xdr:rowOff>128868</xdr:rowOff>
    </xdr:from>
    <xdr:to>
      <xdr:col>11</xdr:col>
      <xdr:colOff>458027</xdr:colOff>
      <xdr:row>31</xdr:row>
      <xdr:rowOff>25368</xdr:rowOff>
    </xdr:to>
    <xdr:graphicFrame macro="">
      <xdr:nvGraphicFramePr>
        <xdr:cNvPr id="2" name="Diagram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238125</xdr:colOff>
      <xdr:row>0</xdr:row>
      <xdr:rowOff>133350</xdr:rowOff>
    </xdr:from>
    <xdr:to>
      <xdr:col>1</xdr:col>
      <xdr:colOff>713580</xdr:colOff>
      <xdr:row>2</xdr:row>
      <xdr:rowOff>161925</xdr:rowOff>
    </xdr:to>
    <xdr:grpSp>
      <xdr:nvGrpSpPr>
        <xdr:cNvPr id="6" name="Gruppieren 5">
          <a:extLst>
            <a:ext uri="{FF2B5EF4-FFF2-40B4-BE49-F238E27FC236}">
              <a16:creationId xmlns:a16="http://schemas.microsoft.com/office/drawing/2014/main" id="{00000000-0008-0000-0400-000006000000}"/>
            </a:ext>
          </a:extLst>
        </xdr:cNvPr>
        <xdr:cNvGrpSpPr/>
      </xdr:nvGrpSpPr>
      <xdr:grpSpPr>
        <a:xfrm>
          <a:off x="238125" y="133350"/>
          <a:ext cx="1237455" cy="409575"/>
          <a:chOff x="3352800" y="76200"/>
          <a:chExt cx="1237455" cy="399587"/>
        </a:xfrm>
      </xdr:grpSpPr>
      <mc:AlternateContent xmlns:mc="http://schemas.openxmlformats.org/markup-compatibility/2006">
        <mc:Choice xmlns:a14="http://schemas.microsoft.com/office/drawing/2010/main" Requires="a14">
          <xdr:sp macro="" textlink="">
            <xdr:nvSpPr>
              <xdr:cNvPr id="10243" name="Drop Down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3352800" y="234176"/>
                <a:ext cx="647700" cy="241611"/>
              </a:xfrm>
              <a:prstGeom prst="rect">
                <a:avLst/>
              </a:prstGeom>
              <a:noFill/>
              <a:ln>
                <a:noFill/>
              </a:ln>
              <a:extLst>
                <a:ext uri="{91240B29-F687-4F45-9708-019B960494DF}">
                  <a14:hiddenLine w="9525">
                    <a:noFill/>
                    <a:miter lim="800000"/>
                    <a:headEnd/>
                    <a:tailEnd/>
                  </a14:hiddenLine>
                </a:ext>
              </a:extLst>
            </xdr:spPr>
          </xdr:sp>
        </mc:Choice>
        <mc:Fallback/>
      </mc:AlternateContent>
      <xdr:sp macro="" textlink="">
        <xdr:nvSpPr>
          <xdr:cNvPr id="8" name="Textfeld 1">
            <a:extLst>
              <a:ext uri="{FF2B5EF4-FFF2-40B4-BE49-F238E27FC236}">
                <a16:creationId xmlns:a16="http://schemas.microsoft.com/office/drawing/2014/main" id="{00000000-0008-0000-0400-000008000000}"/>
              </a:ext>
            </a:extLst>
          </xdr:cNvPr>
          <xdr:cNvSpPr txBox="1"/>
        </xdr:nvSpPr>
        <xdr:spPr>
          <a:xfrm>
            <a:off x="3352800" y="76200"/>
            <a:ext cx="1237455" cy="159916"/>
          </a:xfrm>
          <a:prstGeom prst="rect">
            <a:avLst/>
          </a:prstGeom>
        </xdr:spPr>
        <xdr:txBody>
          <a:bodyPr wrap="square" lIns="0" tIns="0" rIns="0" bIns="0" rtlCol="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100" b="0" i="0" u="none" strike="noStrike">
                <a:solidFill>
                  <a:srgbClr val="000000"/>
                </a:solidFill>
                <a:latin typeface="Franklin Gothic Book" panose="020B0503020102020204" pitchFamily="34" charset="0"/>
              </a:rPr>
              <a:t>Anfangsjahr</a:t>
            </a:r>
            <a:endParaRPr lang="de-DE" sz="1100">
              <a:latin typeface="Franklin Gothic Book" panose="020B0503020102020204" pitchFamily="34" charset="0"/>
            </a:endParaRPr>
          </a:p>
        </xdr:txBody>
      </xdr:sp>
    </xdr:grpSp>
    <xdr:clientData/>
  </xdr:twoCellAnchor>
  <xdr:twoCellAnchor>
    <xdr:from>
      <xdr:col>3</xdr:col>
      <xdr:colOff>104775</xdr:colOff>
      <xdr:row>0</xdr:row>
      <xdr:rowOff>133350</xdr:rowOff>
    </xdr:from>
    <xdr:to>
      <xdr:col>5</xdr:col>
      <xdr:colOff>561975</xdr:colOff>
      <xdr:row>2</xdr:row>
      <xdr:rowOff>161925</xdr:rowOff>
    </xdr:to>
    <xdr:grpSp>
      <xdr:nvGrpSpPr>
        <xdr:cNvPr id="9" name="Gruppieren 8">
          <a:extLst>
            <a:ext uri="{FF2B5EF4-FFF2-40B4-BE49-F238E27FC236}">
              <a16:creationId xmlns:a16="http://schemas.microsoft.com/office/drawing/2014/main" id="{00000000-0008-0000-0400-000009000000}"/>
            </a:ext>
          </a:extLst>
        </xdr:cNvPr>
        <xdr:cNvGrpSpPr/>
      </xdr:nvGrpSpPr>
      <xdr:grpSpPr>
        <a:xfrm>
          <a:off x="2390775" y="133350"/>
          <a:ext cx="1981200" cy="409575"/>
          <a:chOff x="3324227" y="76200"/>
          <a:chExt cx="1334308" cy="399590"/>
        </a:xfrm>
      </xdr:grpSpPr>
      <mc:AlternateContent xmlns:mc="http://schemas.openxmlformats.org/markup-compatibility/2006">
        <mc:Choice xmlns:a14="http://schemas.microsoft.com/office/drawing/2010/main" Requires="a14">
          <xdr:sp macro="" textlink="">
            <xdr:nvSpPr>
              <xdr:cNvPr id="10244" name="Drop Down 4"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3324227" y="234177"/>
                <a:ext cx="1334308" cy="241613"/>
              </a:xfrm>
              <a:prstGeom prst="rect">
                <a:avLst/>
              </a:prstGeom>
              <a:noFill/>
              <a:ln>
                <a:noFill/>
              </a:ln>
              <a:extLst>
                <a:ext uri="{91240B29-F687-4F45-9708-019B960494DF}">
                  <a14:hiddenLine w="9525">
                    <a:noFill/>
                    <a:miter lim="800000"/>
                    <a:headEnd/>
                    <a:tailEnd/>
                  </a14:hiddenLine>
                </a:ext>
              </a:extLst>
            </xdr:spPr>
          </xdr:sp>
        </mc:Choice>
        <mc:Fallback/>
      </mc:AlternateContent>
      <xdr:sp macro="" textlink="">
        <xdr:nvSpPr>
          <xdr:cNvPr id="11" name="Textfeld 1">
            <a:extLst>
              <a:ext uri="{FF2B5EF4-FFF2-40B4-BE49-F238E27FC236}">
                <a16:creationId xmlns:a16="http://schemas.microsoft.com/office/drawing/2014/main" id="{00000000-0008-0000-0400-00000B000000}"/>
              </a:ext>
            </a:extLst>
          </xdr:cNvPr>
          <xdr:cNvSpPr txBox="1"/>
        </xdr:nvSpPr>
        <xdr:spPr>
          <a:xfrm>
            <a:off x="3352800" y="76200"/>
            <a:ext cx="1237455" cy="159916"/>
          </a:xfrm>
          <a:prstGeom prst="rect">
            <a:avLst/>
          </a:prstGeom>
        </xdr:spPr>
        <xdr:txBody>
          <a:bodyPr wrap="square" lIns="0" tIns="0" rIns="0" bIns="0" rtlCol="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100" b="0" i="0" u="none" strike="noStrike">
                <a:solidFill>
                  <a:srgbClr val="000000"/>
                </a:solidFill>
                <a:latin typeface="Franklin Gothic Book" panose="020B0503020102020204" pitchFamily="34" charset="0"/>
              </a:rPr>
              <a:t>Vintage</a:t>
            </a:r>
            <a:endParaRPr lang="de-DE" sz="1100">
              <a:latin typeface="Franklin Gothic Book" panose="020B0503020102020204" pitchFamily="34" charset="0"/>
            </a:endParaRPr>
          </a:p>
        </xdr:txBody>
      </xdr:sp>
    </xdr:grpSp>
    <xdr:clientData/>
  </xdr:twoCellAnchor>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6</xdr:col>
          <xdr:colOff>28575</xdr:colOff>
          <xdr:row>3</xdr:row>
          <xdr:rowOff>114300</xdr:rowOff>
        </xdr:to>
        <xdr:sp macro="" textlink="">
          <xdr:nvSpPr>
            <xdr:cNvPr id="10245" name="Group Box 5" hidden="1">
              <a:extLst>
                <a:ext uri="{63B3BB69-23CF-44E3-9099-C40C66FF867C}">
                  <a14:compatExt spid="_x0000_s10245"/>
                </a:ext>
                <a:ext uri="{FF2B5EF4-FFF2-40B4-BE49-F238E27FC236}">
                  <a16:creationId xmlns:a16="http://schemas.microsoft.com/office/drawing/2014/main" id="{00000000-0008-0000-0400-000005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xdr:col>
      <xdr:colOff>552450</xdr:colOff>
      <xdr:row>0</xdr:row>
      <xdr:rowOff>142875</xdr:rowOff>
    </xdr:from>
    <xdr:to>
      <xdr:col>3</xdr:col>
      <xdr:colOff>265905</xdr:colOff>
      <xdr:row>2</xdr:row>
      <xdr:rowOff>171450</xdr:rowOff>
    </xdr:to>
    <xdr:grpSp>
      <xdr:nvGrpSpPr>
        <xdr:cNvPr id="13" name="Gruppieren 12">
          <a:extLst>
            <a:ext uri="{FF2B5EF4-FFF2-40B4-BE49-F238E27FC236}">
              <a16:creationId xmlns:a16="http://schemas.microsoft.com/office/drawing/2014/main" id="{00000000-0008-0000-0400-00000D000000}"/>
            </a:ext>
          </a:extLst>
        </xdr:cNvPr>
        <xdr:cNvGrpSpPr/>
      </xdr:nvGrpSpPr>
      <xdr:grpSpPr>
        <a:xfrm>
          <a:off x="1314450" y="142875"/>
          <a:ext cx="1237455" cy="409575"/>
          <a:chOff x="3352800" y="76200"/>
          <a:chExt cx="1237455" cy="399586"/>
        </a:xfrm>
      </xdr:grpSpPr>
      <mc:AlternateContent xmlns:mc="http://schemas.openxmlformats.org/markup-compatibility/2006">
        <mc:Choice xmlns:a14="http://schemas.microsoft.com/office/drawing/2010/main" Requires="a14">
          <xdr:sp macro="" textlink="">
            <xdr:nvSpPr>
              <xdr:cNvPr id="10246" name="Drop Down 6" hidden="1">
                <a:extLst>
                  <a:ext uri="{63B3BB69-23CF-44E3-9099-C40C66FF867C}">
                    <a14:compatExt spid="_x0000_s10246"/>
                  </a:ext>
                  <a:ext uri="{FF2B5EF4-FFF2-40B4-BE49-F238E27FC236}">
                    <a16:creationId xmlns:a16="http://schemas.microsoft.com/office/drawing/2014/main" id="{00000000-0008-0000-0400-000006280000}"/>
                  </a:ext>
                </a:extLst>
              </xdr:cNvPr>
              <xdr:cNvSpPr/>
            </xdr:nvSpPr>
            <xdr:spPr bwMode="auto">
              <a:xfrm>
                <a:off x="3352800" y="234176"/>
                <a:ext cx="647700" cy="241610"/>
              </a:xfrm>
              <a:prstGeom prst="rect">
                <a:avLst/>
              </a:prstGeom>
              <a:noFill/>
              <a:ln>
                <a:noFill/>
              </a:ln>
              <a:extLst>
                <a:ext uri="{91240B29-F687-4F45-9708-019B960494DF}">
                  <a14:hiddenLine w="9525">
                    <a:noFill/>
                    <a:miter lim="800000"/>
                    <a:headEnd/>
                    <a:tailEnd/>
                  </a14:hiddenLine>
                </a:ext>
              </a:extLst>
            </xdr:spPr>
          </xdr:sp>
        </mc:Choice>
        <mc:Fallback/>
      </mc:AlternateContent>
      <xdr:sp macro="" textlink="">
        <xdr:nvSpPr>
          <xdr:cNvPr id="15" name="Textfeld 1">
            <a:extLst>
              <a:ext uri="{FF2B5EF4-FFF2-40B4-BE49-F238E27FC236}">
                <a16:creationId xmlns:a16="http://schemas.microsoft.com/office/drawing/2014/main" id="{00000000-0008-0000-0400-00000F000000}"/>
              </a:ext>
            </a:extLst>
          </xdr:cNvPr>
          <xdr:cNvSpPr txBox="1"/>
        </xdr:nvSpPr>
        <xdr:spPr>
          <a:xfrm>
            <a:off x="3352800" y="76200"/>
            <a:ext cx="1237455" cy="159916"/>
          </a:xfrm>
          <a:prstGeom prst="rect">
            <a:avLst/>
          </a:prstGeom>
        </xdr:spPr>
        <xdr:txBody>
          <a:bodyPr wrap="square" lIns="0" tIns="0" rIns="0" bIns="0" rtlCol="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100" b="0" i="0" u="none" strike="noStrike">
                <a:solidFill>
                  <a:srgbClr val="000000"/>
                </a:solidFill>
                <a:latin typeface="Franklin Gothic Book" panose="020B0503020102020204" pitchFamily="34" charset="0"/>
              </a:rPr>
              <a:t>Endjahr</a:t>
            </a:r>
            <a:endParaRPr lang="de-DE" sz="1100">
              <a:latin typeface="Franklin Gothic Book" panose="020B0503020102020204" pitchFamily="34" charset="0"/>
            </a:endParaRPr>
          </a:p>
        </xdr:txBody>
      </xdr:sp>
    </xdr:grpSp>
    <xdr:clientData/>
  </xdr:twoCellAnchor>
</xdr:wsDr>
</file>

<file path=xl/drawings/drawing6.xml><?xml version="1.0" encoding="utf-8"?>
<c:userShapes xmlns:c="http://schemas.openxmlformats.org/drawingml/2006/chart">
  <cdr:relSizeAnchor xmlns:cdr="http://schemas.openxmlformats.org/drawingml/2006/chartDrawing">
    <cdr:from>
      <cdr:x>0.79001</cdr:x>
      <cdr:y>0.3968</cdr:y>
    </cdr:from>
    <cdr:to>
      <cdr:x>0.81459</cdr:x>
      <cdr:y>0.45247</cdr:y>
    </cdr:to>
    <cdr:sp macro="" textlink="Auswahl!#REF!">
      <cdr:nvSpPr>
        <cdr:cNvPr id="7" name="Textfeld 1"/>
        <cdr:cNvSpPr txBox="1"/>
      </cdr:nvSpPr>
      <cdr:spPr>
        <a:xfrm xmlns:a="http://schemas.openxmlformats.org/drawingml/2006/main">
          <a:off x="10599285" y="2256913"/>
          <a:ext cx="329781" cy="3166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A3EB1FA-8CB6-44DB-BFE1-0E201647A26B}" type="TxLink">
            <a:rPr lang="en-US" sz="1100" b="0" i="0" u="none" strike="noStrike">
              <a:solidFill>
                <a:srgbClr val="000000"/>
              </a:solidFill>
              <a:latin typeface="Calibri"/>
              <a:ea typeface="Calibri"/>
              <a:cs typeface="Calibri"/>
            </a:rPr>
            <a:pPr algn="ctr"/>
            <a:t> </a:t>
          </a:fld>
          <a:endParaRPr lang="de-DE" sz="1500">
            <a:solidFill>
              <a:srgbClr val="FECB00"/>
            </a:solidFill>
          </a:endParaRPr>
        </a:p>
      </cdr:txBody>
    </cdr:sp>
  </cdr:relSizeAnchor>
  <cdr:relSizeAnchor xmlns:cdr="http://schemas.openxmlformats.org/drawingml/2006/chartDrawing">
    <cdr:from>
      <cdr:x>0.03976</cdr:x>
      <cdr:y>0.88501</cdr:y>
    </cdr:from>
    <cdr:to>
      <cdr:x>0.30808</cdr:x>
      <cdr:y>0.94067</cdr:y>
    </cdr:to>
    <cdr:grpSp>
      <cdr:nvGrpSpPr>
        <cdr:cNvPr id="44" name="Gruppieren 43">
          <a:extLst xmlns:a="http://schemas.openxmlformats.org/drawingml/2006/main">
            <a:ext uri="{FF2B5EF4-FFF2-40B4-BE49-F238E27FC236}">
              <a16:creationId xmlns:a16="http://schemas.microsoft.com/office/drawing/2014/main" id="{7137CF40-18A6-44F5-993C-BB377DB08413}"/>
            </a:ext>
          </a:extLst>
        </cdr:cNvPr>
        <cdr:cNvGrpSpPr/>
      </cdr:nvGrpSpPr>
      <cdr:grpSpPr>
        <a:xfrm xmlns:a="http://schemas.openxmlformats.org/drawingml/2006/main">
          <a:off x="343526" y="4460450"/>
          <a:ext cx="2318285" cy="280527"/>
          <a:chOff x="9616752" y="463128"/>
          <a:chExt cx="3266208" cy="281983"/>
        </a:xfrm>
      </cdr:grpSpPr>
      <cdr:sp macro="" textlink="Auswahl!$F$1">
        <cdr:nvSpPr>
          <cdr:cNvPr id="2" name="Textfeld 1"/>
          <cdr:cNvSpPr txBox="1"/>
        </cdr:nvSpPr>
        <cdr:spPr>
          <a:xfrm xmlns:a="http://schemas.openxmlformats.org/drawingml/2006/main">
            <a:off x="9616752" y="463128"/>
            <a:ext cx="299211" cy="2819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4226000A-E924-48A7-8A60-8D140B9FCD9D}" type="TxLink">
              <a:rPr lang="en-US" sz="1100" b="0" i="0" u="none" strike="noStrike">
                <a:solidFill>
                  <a:srgbClr val="E40F2D"/>
                </a:solidFill>
                <a:latin typeface="Franklin Gothic Book"/>
                <a:ea typeface="Calibri"/>
                <a:cs typeface="Calibri"/>
              </a:rPr>
              <a:pPr algn="ctr"/>
              <a:t>▬</a:t>
            </a:fld>
            <a:endParaRPr lang="de-DE" sz="1500">
              <a:solidFill>
                <a:srgbClr val="E40F2D"/>
              </a:solidFill>
            </a:endParaRPr>
          </a:p>
        </cdr:txBody>
      </cdr:sp>
      <cdr:sp macro="" textlink="Auswahl!$F$6">
        <cdr:nvSpPr>
          <cdr:cNvPr id="11" name="Textfeld 10"/>
          <cdr:cNvSpPr txBox="1"/>
        </cdr:nvSpPr>
        <cdr:spPr>
          <a:xfrm xmlns:a="http://schemas.openxmlformats.org/drawingml/2006/main">
            <a:off x="9941159" y="514490"/>
            <a:ext cx="2941801" cy="174559"/>
          </a:xfrm>
          <a:prstGeom xmlns:a="http://schemas.openxmlformats.org/drawingml/2006/main" prst="rect">
            <a:avLst/>
          </a:prstGeom>
        </cdr:spPr>
        <cdr:txBody>
          <a:bodyPr xmlns:a="http://schemas.openxmlformats.org/drawingml/2006/main" wrap="none" lIns="0" tIns="0" rIns="0" bIns="0" rtlCol="0">
            <a:noAutofit/>
          </a:bodyPr>
          <a:lstStyle xmlns:a="http://schemas.openxmlformats.org/drawingml/2006/main"/>
          <a:p xmlns:a="http://schemas.openxmlformats.org/drawingml/2006/main">
            <a:pPr marL="0" indent="0"/>
            <a:fld id="{C012AF6C-1B6B-4B45-A695-02AA795F42F4}" type="TxLink">
              <a:rPr lang="en-US" sz="1100" b="0" i="0" u="none" strike="noStrike">
                <a:solidFill>
                  <a:srgbClr val="000000"/>
                </a:solidFill>
                <a:latin typeface="Franklin Gothic Book" panose="020B0503020102020204" pitchFamily="34" charset="0"/>
                <a:ea typeface="Calibri"/>
                <a:cs typeface="Calibri"/>
              </a:rPr>
              <a:pPr marL="0" indent="0"/>
              <a:t>Produktionspotenzialwachstum (%)</a:t>
            </a:fld>
            <a:endParaRPr lang="de-DE" sz="1100" b="0" i="0" u="none" strike="noStrike">
              <a:solidFill>
                <a:srgbClr val="000000"/>
              </a:solidFill>
              <a:latin typeface="Franklin Gothic Book" panose="020B0503020102020204" pitchFamily="34" charset="0"/>
              <a:ea typeface="Calibri"/>
              <a:cs typeface="Calibri"/>
            </a:endParaRPr>
          </a:p>
        </cdr:txBody>
      </cdr:sp>
    </cdr:grpSp>
  </cdr:relSizeAnchor>
  <cdr:relSizeAnchor xmlns:cdr="http://schemas.openxmlformats.org/drawingml/2006/chartDrawing">
    <cdr:from>
      <cdr:x>0.31318</cdr:x>
      <cdr:y>0.87552</cdr:y>
    </cdr:from>
    <cdr:to>
      <cdr:x>0.44375</cdr:x>
      <cdr:y>0.93117</cdr:y>
    </cdr:to>
    <cdr:grpSp>
      <cdr:nvGrpSpPr>
        <cdr:cNvPr id="45" name="Gruppieren 44">
          <a:extLst xmlns:a="http://schemas.openxmlformats.org/drawingml/2006/main">
            <a:ext uri="{FF2B5EF4-FFF2-40B4-BE49-F238E27FC236}">
              <a16:creationId xmlns:a16="http://schemas.microsoft.com/office/drawing/2014/main" id="{AAC999D8-960A-4D96-B2F9-CD21DE9920B7}"/>
            </a:ext>
          </a:extLst>
        </cdr:cNvPr>
        <cdr:cNvGrpSpPr/>
      </cdr:nvGrpSpPr>
      <cdr:grpSpPr>
        <a:xfrm xmlns:a="http://schemas.openxmlformats.org/drawingml/2006/main">
          <a:off x="2705875" y="4412621"/>
          <a:ext cx="1128125" cy="280476"/>
          <a:chOff x="9616752" y="798661"/>
          <a:chExt cx="1589445" cy="281983"/>
        </a:xfrm>
      </cdr:grpSpPr>
      <cdr:sp macro="" textlink="Auswahl!$G$1">
        <cdr:nvSpPr>
          <cdr:cNvPr id="3" name="Textfeld 1"/>
          <cdr:cNvSpPr txBox="1"/>
        </cdr:nvSpPr>
        <cdr:spPr>
          <a:xfrm xmlns:a="http://schemas.openxmlformats.org/drawingml/2006/main">
            <a:off x="9616752" y="798661"/>
            <a:ext cx="299211" cy="2819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ctr"/>
            <a:fld id="{D42D94C8-5383-46C3-86A1-0DFCF9AE28C8}" type="TxLink">
              <a:rPr lang="en-US" sz="1500" b="0" i="0" u="none" strike="noStrike">
                <a:solidFill>
                  <a:srgbClr val="0062A3"/>
                </a:solidFill>
                <a:latin typeface="Calibri"/>
                <a:ea typeface="Calibri"/>
                <a:cs typeface="Calibri"/>
              </a:rPr>
              <a:pPr marL="0" indent="0" algn="ctr"/>
              <a:t>■</a:t>
            </a:fld>
            <a:endParaRPr lang="de-DE" sz="1500" b="0" i="0" u="none" strike="noStrike">
              <a:solidFill>
                <a:srgbClr val="0062A3"/>
              </a:solidFill>
              <a:latin typeface="Calibri"/>
              <a:ea typeface="Calibri"/>
              <a:cs typeface="Calibri"/>
            </a:endParaRPr>
          </a:p>
        </cdr:txBody>
      </cdr:sp>
      <cdr:sp macro="" textlink="Auswahl!$G$6">
        <cdr:nvSpPr>
          <cdr:cNvPr id="12" name="Textfeld 1"/>
          <cdr:cNvSpPr txBox="1"/>
        </cdr:nvSpPr>
        <cdr:spPr>
          <a:xfrm xmlns:a="http://schemas.openxmlformats.org/drawingml/2006/main">
            <a:off x="9887478" y="898282"/>
            <a:ext cx="1318719" cy="136415"/>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fld id="{032C7F9A-FB5A-4259-9942-7C0C4E6EB187}" type="TxLink">
              <a:rPr lang="en-US" sz="1100" b="0" i="0" u="none" strike="noStrike">
                <a:solidFill>
                  <a:srgbClr val="000000"/>
                </a:solidFill>
                <a:latin typeface="Franklin Gothic Book" panose="020B0503020102020204" pitchFamily="34" charset="0"/>
                <a:ea typeface="Calibri"/>
                <a:cs typeface="Calibri"/>
              </a:rPr>
              <a:pPr marL="0" indent="0"/>
              <a:t>Kapitaleinsatz</a:t>
            </a:fld>
            <a:endParaRPr lang="de-DE" sz="1100" b="0" i="0" u="none" strike="noStrike">
              <a:solidFill>
                <a:srgbClr val="000000"/>
              </a:solidFill>
              <a:latin typeface="Franklin Gothic Book" panose="020B0503020102020204" pitchFamily="34" charset="0"/>
              <a:ea typeface="Calibri"/>
              <a:cs typeface="Calibri"/>
            </a:endParaRPr>
          </a:p>
        </cdr:txBody>
      </cdr:sp>
    </cdr:grpSp>
  </cdr:relSizeAnchor>
  <cdr:relSizeAnchor xmlns:cdr="http://schemas.openxmlformats.org/drawingml/2006/chartDrawing">
    <cdr:from>
      <cdr:x>0.44405</cdr:x>
      <cdr:y>0.87552</cdr:y>
    </cdr:from>
    <cdr:to>
      <cdr:x>0.58295</cdr:x>
      <cdr:y>0.93118</cdr:y>
    </cdr:to>
    <cdr:grpSp>
      <cdr:nvGrpSpPr>
        <cdr:cNvPr id="46" name="Gruppieren 45">
          <a:extLst xmlns:a="http://schemas.openxmlformats.org/drawingml/2006/main">
            <a:ext uri="{FF2B5EF4-FFF2-40B4-BE49-F238E27FC236}">
              <a16:creationId xmlns:a16="http://schemas.microsoft.com/office/drawing/2014/main" id="{349F1704-CCA9-4C29-96FF-F8341313493D}"/>
            </a:ext>
          </a:extLst>
        </cdr:cNvPr>
        <cdr:cNvGrpSpPr/>
      </cdr:nvGrpSpPr>
      <cdr:grpSpPr>
        <a:xfrm xmlns:a="http://schemas.openxmlformats.org/drawingml/2006/main">
          <a:off x="3836592" y="4412621"/>
          <a:ext cx="1200096" cy="280526"/>
          <a:chOff x="9616752" y="1134193"/>
          <a:chExt cx="1691029" cy="281983"/>
        </a:xfrm>
      </cdr:grpSpPr>
      <cdr:sp macro="" textlink="Auswahl!$H$1">
        <cdr:nvSpPr>
          <cdr:cNvPr id="4" name="Textfeld 1"/>
          <cdr:cNvSpPr txBox="1"/>
        </cdr:nvSpPr>
        <cdr:spPr>
          <a:xfrm xmlns:a="http://schemas.openxmlformats.org/drawingml/2006/main">
            <a:off x="9616752" y="1134193"/>
            <a:ext cx="299211" cy="2819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2BDC261-FCA8-434F-9072-DF9AE964B272}" type="TxLink">
              <a:rPr lang="en-US" sz="1500" b="0" i="0" u="none" strike="noStrike">
                <a:solidFill>
                  <a:srgbClr val="FF9933"/>
                </a:solidFill>
                <a:latin typeface="Calibri"/>
                <a:ea typeface="Calibri"/>
                <a:cs typeface="Calibri"/>
              </a:rPr>
              <a:pPr algn="ctr"/>
              <a:t>■</a:t>
            </a:fld>
            <a:endParaRPr lang="de-DE" sz="1500">
              <a:solidFill>
                <a:srgbClr val="FF9933"/>
              </a:solidFill>
            </a:endParaRPr>
          </a:p>
        </cdr:txBody>
      </cdr:sp>
      <cdr:sp macro="" textlink="Auswahl!$H$6">
        <cdr:nvSpPr>
          <cdr:cNvPr id="14" name="Textfeld 1"/>
          <cdr:cNvSpPr txBox="1"/>
        </cdr:nvSpPr>
        <cdr:spPr>
          <a:xfrm xmlns:a="http://schemas.openxmlformats.org/drawingml/2006/main">
            <a:off x="9887479" y="1230476"/>
            <a:ext cx="1420302" cy="136391"/>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fld id="{A93F7DF0-E961-4CF4-A43A-512BA2DF59EC}" type="TxLink">
              <a:rPr lang="en-US" sz="1100" b="0" i="0" u="none" strike="noStrike">
                <a:solidFill>
                  <a:srgbClr val="000000"/>
                </a:solidFill>
                <a:latin typeface="Franklin Gothic Book" panose="020B0503020102020204" pitchFamily="34" charset="0"/>
                <a:ea typeface="Calibri"/>
                <a:cs typeface="Calibri"/>
              </a:rPr>
              <a:pPr marL="0" indent="0"/>
              <a:t>Arbeitsvolumen</a:t>
            </a:fld>
            <a:endParaRPr lang="de-DE" sz="1100" b="0" i="0" u="none" strike="noStrike">
              <a:solidFill>
                <a:srgbClr val="000000"/>
              </a:solidFill>
              <a:latin typeface="Franklin Gothic Book" panose="020B0503020102020204" pitchFamily="34" charset="0"/>
              <a:ea typeface="Calibri"/>
              <a:cs typeface="Calibri"/>
            </a:endParaRPr>
          </a:p>
        </cdr:txBody>
      </cdr:sp>
    </cdr:grpSp>
  </cdr:relSizeAnchor>
  <cdr:relSizeAnchor xmlns:cdr="http://schemas.openxmlformats.org/drawingml/2006/chartDrawing">
    <cdr:from>
      <cdr:x>0.58175</cdr:x>
      <cdr:y>0.87552</cdr:y>
    </cdr:from>
    <cdr:to>
      <cdr:x>0.79149</cdr:x>
      <cdr:y>0.93118</cdr:y>
    </cdr:to>
    <cdr:grpSp>
      <cdr:nvGrpSpPr>
        <cdr:cNvPr id="47" name="Gruppieren 46">
          <a:extLst xmlns:a="http://schemas.openxmlformats.org/drawingml/2006/main">
            <a:ext uri="{FF2B5EF4-FFF2-40B4-BE49-F238E27FC236}">
              <a16:creationId xmlns:a16="http://schemas.microsoft.com/office/drawing/2014/main" id="{BFC2E3D6-3640-4DE5-8DC5-E093DA4BB3D0}"/>
            </a:ext>
          </a:extLst>
        </cdr:cNvPr>
        <cdr:cNvGrpSpPr/>
      </cdr:nvGrpSpPr>
      <cdr:grpSpPr>
        <a:xfrm xmlns:a="http://schemas.openxmlformats.org/drawingml/2006/main">
          <a:off x="5026320" y="4412621"/>
          <a:ext cx="1812154" cy="280526"/>
          <a:chOff x="9616752" y="1469726"/>
          <a:chExt cx="2553185" cy="282034"/>
        </a:xfrm>
      </cdr:grpSpPr>
      <cdr:sp macro="" textlink="Auswahl!$I$1">
        <cdr:nvSpPr>
          <cdr:cNvPr id="5" name="Textfeld 1"/>
          <cdr:cNvSpPr txBox="1"/>
        </cdr:nvSpPr>
        <cdr:spPr>
          <a:xfrm xmlns:a="http://schemas.openxmlformats.org/drawingml/2006/main">
            <a:off x="9616752" y="1469726"/>
            <a:ext cx="299211" cy="2820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ctr"/>
            <a:fld id="{4A757CAA-BA80-4867-8BF1-E4C95F393D5C}" type="TxLink">
              <a:rPr lang="en-US" sz="1500" b="0" i="0" u="none" strike="noStrike">
                <a:solidFill>
                  <a:srgbClr val="67CBF3"/>
                </a:solidFill>
                <a:latin typeface="Calibri"/>
                <a:ea typeface="Calibri"/>
                <a:cs typeface="Calibri"/>
              </a:rPr>
              <a:pPr marL="0" indent="0" algn="ctr"/>
              <a:t>■</a:t>
            </a:fld>
            <a:endParaRPr lang="de-DE" sz="1500" b="0" i="0" u="none" strike="noStrike">
              <a:solidFill>
                <a:srgbClr val="67CBF3"/>
              </a:solidFill>
              <a:latin typeface="Calibri"/>
              <a:ea typeface="Calibri"/>
              <a:cs typeface="Calibri"/>
            </a:endParaRPr>
          </a:p>
        </cdr:txBody>
      </cdr:sp>
      <cdr:sp macro="" textlink="Auswahl!$I$6">
        <cdr:nvSpPr>
          <cdr:cNvPr id="15" name="Textfeld 1"/>
          <cdr:cNvSpPr txBox="1"/>
        </cdr:nvSpPr>
        <cdr:spPr>
          <a:xfrm xmlns:a="http://schemas.openxmlformats.org/drawingml/2006/main">
            <a:off x="9887476" y="1572205"/>
            <a:ext cx="2282461" cy="136415"/>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fld id="{55DB6F82-6473-4BEB-AA10-3173964B3B6D}" type="TxLink">
              <a:rPr lang="en-US" sz="1100" b="0" i="0" u="none" strike="noStrike">
                <a:solidFill>
                  <a:srgbClr val="000000"/>
                </a:solidFill>
                <a:latin typeface="Franklin Gothic Book" panose="020B0503020102020204" pitchFamily="34" charset="0"/>
                <a:ea typeface="Calibri"/>
                <a:cs typeface="Calibri"/>
              </a:rPr>
              <a:pPr marL="0" indent="0"/>
              <a:t>Totale Faktorproduktivität</a:t>
            </a:fld>
            <a:endParaRPr lang="de-DE" sz="1100" b="0" i="0" u="none" strike="noStrike">
              <a:solidFill>
                <a:srgbClr val="000000"/>
              </a:solidFill>
              <a:latin typeface="Franklin Gothic Book" panose="020B0503020102020204" pitchFamily="34" charset="0"/>
              <a:ea typeface="Calibri"/>
              <a:cs typeface="Calibri"/>
            </a:endParaRPr>
          </a:p>
        </cdr:txBody>
      </cdr:sp>
    </cdr:grpSp>
  </cdr:relSizeAnchor>
  <cdr:relSizeAnchor xmlns:cdr="http://schemas.openxmlformats.org/drawingml/2006/chartDrawing">
    <cdr:from>
      <cdr:x>0.78862</cdr:x>
      <cdr:y>0.87551</cdr:y>
    </cdr:from>
    <cdr:to>
      <cdr:x>0.95688</cdr:x>
      <cdr:y>0.93118</cdr:y>
    </cdr:to>
    <cdr:grpSp>
      <cdr:nvGrpSpPr>
        <cdr:cNvPr id="8" name="Gruppieren 7">
          <a:extLst xmlns:a="http://schemas.openxmlformats.org/drawingml/2006/main">
            <a:ext uri="{FF2B5EF4-FFF2-40B4-BE49-F238E27FC236}">
              <a16:creationId xmlns:a16="http://schemas.microsoft.com/office/drawing/2014/main" id="{D46EEA6D-9FEF-44BD-8F82-740156256056}"/>
            </a:ext>
          </a:extLst>
        </cdr:cNvPr>
        <cdr:cNvGrpSpPr/>
      </cdr:nvGrpSpPr>
      <cdr:grpSpPr>
        <a:xfrm xmlns:a="http://schemas.openxmlformats.org/drawingml/2006/main">
          <a:off x="6813677" y="4412570"/>
          <a:ext cx="1453766" cy="280577"/>
          <a:chOff x="9616752" y="2115928"/>
          <a:chExt cx="2048137" cy="328822"/>
        </a:xfrm>
      </cdr:grpSpPr>
      <cdr:sp macro="" textlink="Auswahl!$J$1">
        <cdr:nvSpPr>
          <cdr:cNvPr id="6" name="Textfeld 1"/>
          <cdr:cNvSpPr txBox="1"/>
        </cdr:nvSpPr>
        <cdr:spPr>
          <a:xfrm xmlns:a="http://schemas.openxmlformats.org/drawingml/2006/main">
            <a:off x="9616752" y="2115928"/>
            <a:ext cx="299211" cy="3288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ctr"/>
            <a:fld id="{D6331C84-5195-42E3-8601-A5747CB4DDF1}" type="TxLink">
              <a:rPr lang="en-US" sz="1500" b="0" i="0" u="none" strike="noStrike">
                <a:solidFill>
                  <a:srgbClr val="087E6E"/>
                </a:solidFill>
                <a:latin typeface="Calibri"/>
                <a:ea typeface="Calibri"/>
                <a:cs typeface="Calibri"/>
              </a:rPr>
              <a:pPr marL="0" indent="0" algn="ctr"/>
              <a:t> </a:t>
            </a:fld>
            <a:endParaRPr lang="de-DE" sz="1500" b="0" i="0" u="none" strike="noStrike">
              <a:solidFill>
                <a:srgbClr val="087E6E"/>
              </a:solidFill>
              <a:latin typeface="Calibri"/>
              <a:ea typeface="Calibri"/>
              <a:cs typeface="Calibri"/>
            </a:endParaRPr>
          </a:p>
        </cdr:txBody>
      </cdr:sp>
      <cdr:sp macro="" textlink="Auswahl!$J$6">
        <cdr:nvSpPr>
          <cdr:cNvPr id="16" name="Textfeld 1"/>
          <cdr:cNvSpPr txBox="1"/>
        </cdr:nvSpPr>
        <cdr:spPr>
          <a:xfrm xmlns:a="http://schemas.openxmlformats.org/drawingml/2006/main">
            <a:off x="9887480" y="2226488"/>
            <a:ext cx="1777409" cy="187413"/>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fld id="{F1740544-C2D7-4A99-B5B7-7CAE14307E35}" type="TxLink">
              <a:rPr lang="en-US" sz="1100" b="0" i="0" u="none" strike="noStrike">
                <a:solidFill>
                  <a:srgbClr val="000000"/>
                </a:solidFill>
                <a:latin typeface="Franklin Gothic Book" panose="020B0503020102020204" pitchFamily="34" charset="0"/>
                <a:ea typeface="Calibri"/>
                <a:cs typeface="Calibri"/>
              </a:rPr>
              <a:pPr marL="0" indent="0"/>
              <a:t> </a:t>
            </a:fld>
            <a:endParaRPr lang="de-DE" sz="1100" b="0" i="0" u="none" strike="noStrike">
              <a:solidFill>
                <a:srgbClr val="000000"/>
              </a:solidFill>
              <a:latin typeface="Franklin Gothic Book" panose="020B0503020102020204" pitchFamily="34" charset="0"/>
              <a:ea typeface="Calibri"/>
              <a:cs typeface="Calibri"/>
            </a:endParaRPr>
          </a:p>
        </cdr:txBody>
      </cdr:sp>
    </cdr:grpSp>
  </cdr:relSizeAnchor>
  <cdr:relSizeAnchor xmlns:cdr="http://schemas.openxmlformats.org/drawingml/2006/chartDrawing">
    <cdr:from>
      <cdr:x>0.04234</cdr:x>
      <cdr:y>0.12286</cdr:y>
    </cdr:from>
    <cdr:to>
      <cdr:x>0.3483</cdr:x>
      <cdr:y>0.15186</cdr:y>
    </cdr:to>
    <cdr:sp macro="" textlink="">
      <cdr:nvSpPr>
        <cdr:cNvPr id="21" name="Textfeld 1"/>
        <cdr:cNvSpPr txBox="1"/>
      </cdr:nvSpPr>
      <cdr:spPr>
        <a:xfrm xmlns:a="http://schemas.openxmlformats.org/drawingml/2006/main">
          <a:off x="365818" y="619214"/>
          <a:ext cx="2643494" cy="146160"/>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p xmlns:a="http://schemas.openxmlformats.org/drawingml/2006/main">
          <a:r>
            <a:rPr lang="de-DE" sz="1000">
              <a:latin typeface="Franklin Gothic Book" panose="020B0503020102020204" pitchFamily="34" charset="0"/>
            </a:rPr>
            <a:t>Beiträge in Prozentpunkten bzw. Wachstum in % </a:t>
          </a:r>
          <a:endParaRPr lang="en-US" sz="1000">
            <a:latin typeface="Franklin Gothic Book" panose="020B0503020102020204" pitchFamily="34" charset="0"/>
          </a:endParaRPr>
        </a:p>
      </cdr:txBody>
    </cdr:sp>
  </cdr:relSizeAnchor>
  <cdr:relSizeAnchor xmlns:cdr="http://schemas.openxmlformats.org/drawingml/2006/chartDrawing">
    <cdr:from>
      <cdr:x>0.04234</cdr:x>
      <cdr:y>0.05105</cdr:y>
    </cdr:from>
    <cdr:to>
      <cdr:x>0.62343</cdr:x>
      <cdr:y>0.08278</cdr:y>
    </cdr:to>
    <cdr:sp macro="" textlink="">
      <cdr:nvSpPr>
        <cdr:cNvPr id="22" name="Textfeld 1"/>
        <cdr:cNvSpPr txBox="1"/>
      </cdr:nvSpPr>
      <cdr:spPr>
        <a:xfrm xmlns:a="http://schemas.openxmlformats.org/drawingml/2006/main">
          <a:off x="365818" y="257292"/>
          <a:ext cx="5020618" cy="159919"/>
        </a:xfrm>
        <a:prstGeom xmlns:a="http://schemas.openxmlformats.org/drawingml/2006/main" prst="rect">
          <a:avLst/>
        </a:prstGeom>
      </cdr:spPr>
      <cdr:txBody>
        <a:bodyPr xmlns:a="http://schemas.openxmlformats.org/drawingml/2006/main" wrap="square" lIns="0" tIns="0" rIns="0" bIns="0" rtlCol="0">
          <a:spAutoFit/>
        </a:bodyPr>
        <a:lstStyle xmlns:a="http://schemas.openxmlformats.org/drawingml/2006/main"/>
        <a:p xmlns:a="http://schemas.openxmlformats.org/drawingml/2006/main">
          <a:pPr algn="l"/>
          <a:r>
            <a:rPr lang="en-US" sz="1100">
              <a:latin typeface="Franklin Gothic Medium" panose="020B0603020102020204" pitchFamily="34" charset="0"/>
            </a:rPr>
            <a:t>Produktionspotenzialwachstum – 50 %-Quantil der Stichprobe</a:t>
          </a:r>
          <a:endParaRPr lang="en-US" sz="1600">
            <a:latin typeface="Franklin Gothic Medium" panose="020B0603020102020204" pitchFamily="34" charset="0"/>
          </a:endParaRPr>
        </a:p>
      </cdr:txBody>
    </cdr:sp>
  </cdr:relSizeAnchor>
  <cdr:relSizeAnchor xmlns:cdr="http://schemas.openxmlformats.org/drawingml/2006/chartDrawing">
    <cdr:from>
      <cdr:x>0.04209</cdr:x>
      <cdr:y>0.96811</cdr:y>
    </cdr:from>
    <cdr:to>
      <cdr:x>0.18862</cdr:x>
      <cdr:y>1</cdr:y>
    </cdr:to>
    <cdr:sp macro="" textlink="">
      <cdr:nvSpPr>
        <cdr:cNvPr id="23" name="Textfeld 1"/>
        <cdr:cNvSpPr txBox="1"/>
      </cdr:nvSpPr>
      <cdr:spPr>
        <a:xfrm xmlns:a="http://schemas.openxmlformats.org/drawingml/2006/main">
          <a:off x="363222" y="4854716"/>
          <a:ext cx="1264513" cy="159916"/>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0" i="0" u="none" strike="noStrike">
              <a:solidFill>
                <a:srgbClr val="000000"/>
              </a:solidFill>
              <a:latin typeface="Franklin Gothic Book" panose="020B0503020102020204" pitchFamily="34" charset="0"/>
            </a:rPr>
            <a:t>© </a:t>
          </a:r>
          <a:r>
            <a:rPr lang="en-US" sz="1000" b="0" i="0" u="none" strike="noStrike">
              <a:solidFill>
                <a:srgbClr val="000000"/>
              </a:solidFill>
              <a:latin typeface="Franklin Gothic Book" panose="020B0503020102020204" pitchFamily="34" charset="0"/>
            </a:rPr>
            <a:t>Sachverständigenrat</a:t>
          </a:r>
          <a:endParaRPr lang="de-DE" sz="1100">
            <a:latin typeface="Franklin Gothic Book" panose="020B0503020102020204" pitchFamily="34" charset="0"/>
          </a:endParaRPr>
        </a:p>
      </cdr:txBody>
    </cdr:sp>
  </cdr:relSizeAnchor>
  <cdr:relSizeAnchor xmlns:cdr="http://schemas.openxmlformats.org/drawingml/2006/chartDrawing">
    <cdr:from>
      <cdr:x>0.68792</cdr:x>
      <cdr:y>0.11427</cdr:y>
    </cdr:from>
    <cdr:to>
      <cdr:x>0.84786</cdr:x>
      <cdr:y>0.14889</cdr:y>
    </cdr:to>
    <cdr:sp macro="" textlink="">
      <cdr:nvSpPr>
        <cdr:cNvPr id="24" name="Textfeld 1"/>
        <cdr:cNvSpPr txBox="1"/>
      </cdr:nvSpPr>
      <cdr:spPr>
        <a:xfrm xmlns:a="http://schemas.openxmlformats.org/drawingml/2006/main">
          <a:off x="5943598" y="575921"/>
          <a:ext cx="1381943" cy="174471"/>
        </a:xfrm>
        <a:prstGeom xmlns:a="http://schemas.openxmlformats.org/drawingml/2006/main" prst="rect">
          <a:avLst/>
        </a:prstGeom>
      </cdr:spPr>
      <cdr:txBody>
        <a:bodyPr xmlns:a="http://schemas.openxmlformats.org/drawingml/2006/main" wrap="squar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200" b="0" i="0" u="none" strike="noStrike">
              <a:solidFill>
                <a:srgbClr val="67CBF3"/>
              </a:solidFill>
              <a:latin typeface="Franklin Gothic Book" panose="020B0503020102020204" pitchFamily="34" charset="0"/>
            </a:rPr>
            <a:t>Projektionszeitraum</a:t>
          </a:r>
          <a:endParaRPr lang="de-DE" sz="1050">
            <a:solidFill>
              <a:srgbClr val="67CBF3"/>
            </a:solidFill>
            <a:latin typeface="Franklin Gothic Book" panose="020B05030201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8</xdr:row>
      <xdr:rowOff>135437</xdr:rowOff>
    </xdr:from>
    <xdr:to>
      <xdr:col>11</xdr:col>
      <xdr:colOff>258000</xdr:colOff>
      <xdr:row>35</xdr:row>
      <xdr:rowOff>31937</xdr:rowOff>
    </xdr:to>
    <xdr:graphicFrame macro="">
      <xdr:nvGraphicFramePr>
        <xdr:cNvPr id="2" name="Diagramm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238125</xdr:colOff>
      <xdr:row>0</xdr:row>
      <xdr:rowOff>133350</xdr:rowOff>
    </xdr:from>
    <xdr:to>
      <xdr:col>1</xdr:col>
      <xdr:colOff>713580</xdr:colOff>
      <xdr:row>2</xdr:row>
      <xdr:rowOff>161925</xdr:rowOff>
    </xdr:to>
    <xdr:grpSp>
      <xdr:nvGrpSpPr>
        <xdr:cNvPr id="4" name="Gruppieren 3">
          <a:extLst>
            <a:ext uri="{FF2B5EF4-FFF2-40B4-BE49-F238E27FC236}">
              <a16:creationId xmlns:a16="http://schemas.microsoft.com/office/drawing/2014/main" id="{00000000-0008-0000-0500-000004000000}"/>
            </a:ext>
          </a:extLst>
        </xdr:cNvPr>
        <xdr:cNvGrpSpPr/>
      </xdr:nvGrpSpPr>
      <xdr:grpSpPr>
        <a:xfrm>
          <a:off x="238125" y="133350"/>
          <a:ext cx="1237455" cy="409575"/>
          <a:chOff x="3352800" y="76200"/>
          <a:chExt cx="1237455" cy="399587"/>
        </a:xfrm>
      </xdr:grpSpPr>
      <mc:AlternateContent xmlns:mc="http://schemas.openxmlformats.org/markup-compatibility/2006">
        <mc:Choice xmlns:a14="http://schemas.microsoft.com/office/drawing/2010/main" Requires="a14">
          <xdr:sp macro="" textlink="">
            <xdr:nvSpPr>
              <xdr:cNvPr id="17409" name="Drop Down 1" hidden="1">
                <a:extLst>
                  <a:ext uri="{63B3BB69-23CF-44E3-9099-C40C66FF867C}">
                    <a14:compatExt spid="_x0000_s17409"/>
                  </a:ext>
                  <a:ext uri="{FF2B5EF4-FFF2-40B4-BE49-F238E27FC236}">
                    <a16:creationId xmlns:a16="http://schemas.microsoft.com/office/drawing/2014/main" id="{00000000-0008-0000-0500-000001440000}"/>
                  </a:ext>
                </a:extLst>
              </xdr:cNvPr>
              <xdr:cNvSpPr/>
            </xdr:nvSpPr>
            <xdr:spPr bwMode="auto">
              <a:xfrm>
                <a:off x="3352800" y="234176"/>
                <a:ext cx="647700" cy="241611"/>
              </a:xfrm>
              <a:prstGeom prst="rect">
                <a:avLst/>
              </a:prstGeom>
              <a:noFill/>
              <a:ln>
                <a:noFill/>
              </a:ln>
              <a:extLst>
                <a:ext uri="{91240B29-F687-4F45-9708-019B960494DF}">
                  <a14:hiddenLine w="9525">
                    <a:noFill/>
                    <a:miter lim="800000"/>
                    <a:headEnd/>
                    <a:tailEnd/>
                  </a14:hiddenLine>
                </a:ext>
              </a:extLst>
            </xdr:spPr>
          </xdr:sp>
        </mc:Choice>
        <mc:Fallback/>
      </mc:AlternateContent>
      <xdr:sp macro="" textlink="">
        <xdr:nvSpPr>
          <xdr:cNvPr id="6" name="Textfeld 1">
            <a:extLst>
              <a:ext uri="{FF2B5EF4-FFF2-40B4-BE49-F238E27FC236}">
                <a16:creationId xmlns:a16="http://schemas.microsoft.com/office/drawing/2014/main" id="{00000000-0008-0000-0500-000006000000}"/>
              </a:ext>
            </a:extLst>
          </xdr:cNvPr>
          <xdr:cNvSpPr txBox="1"/>
        </xdr:nvSpPr>
        <xdr:spPr>
          <a:xfrm>
            <a:off x="3352800" y="76200"/>
            <a:ext cx="1237455" cy="159916"/>
          </a:xfrm>
          <a:prstGeom prst="rect">
            <a:avLst/>
          </a:prstGeom>
        </xdr:spPr>
        <xdr:txBody>
          <a:bodyPr wrap="square" lIns="0" tIns="0" rIns="0" bIns="0" rtlCol="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100" b="0" i="0" u="none" strike="noStrike">
                <a:solidFill>
                  <a:srgbClr val="000000"/>
                </a:solidFill>
                <a:latin typeface="Franklin Gothic Book" panose="020B0503020102020204" pitchFamily="34" charset="0"/>
              </a:rPr>
              <a:t>Anfangsjahr</a:t>
            </a:r>
            <a:endParaRPr lang="de-DE" sz="1100">
              <a:latin typeface="Franklin Gothic Book" panose="020B0503020102020204" pitchFamily="34" charset="0"/>
            </a:endParaRPr>
          </a:p>
        </xdr:txBody>
      </xdr:sp>
    </xdr:grpSp>
    <xdr:clientData/>
  </xdr:twoCellAnchor>
  <xdr:twoCellAnchor>
    <xdr:from>
      <xdr:col>3</xdr:col>
      <xdr:colOff>104775</xdr:colOff>
      <xdr:row>0</xdr:row>
      <xdr:rowOff>133350</xdr:rowOff>
    </xdr:from>
    <xdr:to>
      <xdr:col>5</xdr:col>
      <xdr:colOff>561975</xdr:colOff>
      <xdr:row>2</xdr:row>
      <xdr:rowOff>161925</xdr:rowOff>
    </xdr:to>
    <xdr:grpSp>
      <xdr:nvGrpSpPr>
        <xdr:cNvPr id="7" name="Gruppieren 6">
          <a:extLst>
            <a:ext uri="{FF2B5EF4-FFF2-40B4-BE49-F238E27FC236}">
              <a16:creationId xmlns:a16="http://schemas.microsoft.com/office/drawing/2014/main" id="{00000000-0008-0000-0500-000007000000}"/>
            </a:ext>
          </a:extLst>
        </xdr:cNvPr>
        <xdr:cNvGrpSpPr/>
      </xdr:nvGrpSpPr>
      <xdr:grpSpPr>
        <a:xfrm>
          <a:off x="2390775" y="133350"/>
          <a:ext cx="1981200" cy="409575"/>
          <a:chOff x="3324227" y="76200"/>
          <a:chExt cx="1334308" cy="399590"/>
        </a:xfrm>
      </xdr:grpSpPr>
      <mc:AlternateContent xmlns:mc="http://schemas.openxmlformats.org/markup-compatibility/2006">
        <mc:Choice xmlns:a14="http://schemas.microsoft.com/office/drawing/2010/main" Requires="a14">
          <xdr:sp macro="" textlink="">
            <xdr:nvSpPr>
              <xdr:cNvPr id="17410" name="Drop Down 2" hidden="1">
                <a:extLst>
                  <a:ext uri="{63B3BB69-23CF-44E3-9099-C40C66FF867C}">
                    <a14:compatExt spid="_x0000_s17410"/>
                  </a:ext>
                  <a:ext uri="{FF2B5EF4-FFF2-40B4-BE49-F238E27FC236}">
                    <a16:creationId xmlns:a16="http://schemas.microsoft.com/office/drawing/2014/main" id="{00000000-0008-0000-0500-000002440000}"/>
                  </a:ext>
                </a:extLst>
              </xdr:cNvPr>
              <xdr:cNvSpPr/>
            </xdr:nvSpPr>
            <xdr:spPr bwMode="auto">
              <a:xfrm>
                <a:off x="3324227" y="234177"/>
                <a:ext cx="1334308" cy="241613"/>
              </a:xfrm>
              <a:prstGeom prst="rect">
                <a:avLst/>
              </a:prstGeom>
              <a:noFill/>
              <a:ln>
                <a:noFill/>
              </a:ln>
              <a:extLst>
                <a:ext uri="{91240B29-F687-4F45-9708-019B960494DF}">
                  <a14:hiddenLine w="9525">
                    <a:noFill/>
                    <a:miter lim="800000"/>
                    <a:headEnd/>
                    <a:tailEnd/>
                  </a14:hiddenLine>
                </a:ext>
              </a:extLst>
            </xdr:spPr>
          </xdr:sp>
        </mc:Choice>
        <mc:Fallback/>
      </mc:AlternateContent>
      <xdr:sp macro="" textlink="">
        <xdr:nvSpPr>
          <xdr:cNvPr id="9" name="Textfeld 1">
            <a:extLst>
              <a:ext uri="{FF2B5EF4-FFF2-40B4-BE49-F238E27FC236}">
                <a16:creationId xmlns:a16="http://schemas.microsoft.com/office/drawing/2014/main" id="{00000000-0008-0000-0500-000009000000}"/>
              </a:ext>
            </a:extLst>
          </xdr:cNvPr>
          <xdr:cNvSpPr txBox="1"/>
        </xdr:nvSpPr>
        <xdr:spPr>
          <a:xfrm>
            <a:off x="3352800" y="76200"/>
            <a:ext cx="1237455" cy="159916"/>
          </a:xfrm>
          <a:prstGeom prst="rect">
            <a:avLst/>
          </a:prstGeom>
        </xdr:spPr>
        <xdr:txBody>
          <a:bodyPr wrap="square" lIns="0" tIns="0" rIns="0" bIns="0" rtlCol="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100" b="0" i="0" u="none" strike="noStrike">
                <a:solidFill>
                  <a:srgbClr val="000000"/>
                </a:solidFill>
                <a:latin typeface="Franklin Gothic Book" panose="020B0503020102020204" pitchFamily="34" charset="0"/>
              </a:rPr>
              <a:t>Vintage</a:t>
            </a:r>
            <a:endParaRPr lang="de-DE" sz="1100">
              <a:latin typeface="Franklin Gothic Book" panose="020B0503020102020204" pitchFamily="34" charset="0"/>
            </a:endParaRPr>
          </a:p>
        </xdr:txBody>
      </xdr:sp>
    </xdr:grpSp>
    <xdr:clientData/>
  </xdr:twoCellAnchor>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6</xdr:col>
          <xdr:colOff>28575</xdr:colOff>
          <xdr:row>3</xdr:row>
          <xdr:rowOff>114300</xdr:rowOff>
        </xdr:to>
        <xdr:sp macro="" textlink="">
          <xdr:nvSpPr>
            <xdr:cNvPr id="17411" name="Group Box 3" hidden="1">
              <a:extLst>
                <a:ext uri="{63B3BB69-23CF-44E3-9099-C40C66FF867C}">
                  <a14:compatExt spid="_x0000_s17411"/>
                </a:ext>
                <a:ext uri="{FF2B5EF4-FFF2-40B4-BE49-F238E27FC236}">
                  <a16:creationId xmlns:a16="http://schemas.microsoft.com/office/drawing/2014/main" id="{00000000-0008-0000-0500-000003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xdr:col>
      <xdr:colOff>552450</xdr:colOff>
      <xdr:row>0</xdr:row>
      <xdr:rowOff>142875</xdr:rowOff>
    </xdr:from>
    <xdr:to>
      <xdr:col>3</xdr:col>
      <xdr:colOff>265905</xdr:colOff>
      <xdr:row>2</xdr:row>
      <xdr:rowOff>171450</xdr:rowOff>
    </xdr:to>
    <xdr:grpSp>
      <xdr:nvGrpSpPr>
        <xdr:cNvPr id="11" name="Gruppieren 10">
          <a:extLst>
            <a:ext uri="{FF2B5EF4-FFF2-40B4-BE49-F238E27FC236}">
              <a16:creationId xmlns:a16="http://schemas.microsoft.com/office/drawing/2014/main" id="{00000000-0008-0000-0500-00000B000000}"/>
            </a:ext>
          </a:extLst>
        </xdr:cNvPr>
        <xdr:cNvGrpSpPr/>
      </xdr:nvGrpSpPr>
      <xdr:grpSpPr>
        <a:xfrm>
          <a:off x="1314450" y="142875"/>
          <a:ext cx="1237455" cy="409575"/>
          <a:chOff x="3352800" y="76200"/>
          <a:chExt cx="1237455" cy="399586"/>
        </a:xfrm>
      </xdr:grpSpPr>
      <mc:AlternateContent xmlns:mc="http://schemas.openxmlformats.org/markup-compatibility/2006">
        <mc:Choice xmlns:a14="http://schemas.microsoft.com/office/drawing/2010/main" Requires="a14">
          <xdr:sp macro="" textlink="">
            <xdr:nvSpPr>
              <xdr:cNvPr id="17412" name="Drop Down 4" hidden="1">
                <a:extLst>
                  <a:ext uri="{63B3BB69-23CF-44E3-9099-C40C66FF867C}">
                    <a14:compatExt spid="_x0000_s17412"/>
                  </a:ext>
                  <a:ext uri="{FF2B5EF4-FFF2-40B4-BE49-F238E27FC236}">
                    <a16:creationId xmlns:a16="http://schemas.microsoft.com/office/drawing/2014/main" id="{00000000-0008-0000-0500-000004440000}"/>
                  </a:ext>
                </a:extLst>
              </xdr:cNvPr>
              <xdr:cNvSpPr/>
            </xdr:nvSpPr>
            <xdr:spPr bwMode="auto">
              <a:xfrm>
                <a:off x="3352800" y="234176"/>
                <a:ext cx="647700" cy="241610"/>
              </a:xfrm>
              <a:prstGeom prst="rect">
                <a:avLst/>
              </a:prstGeom>
              <a:noFill/>
              <a:ln>
                <a:noFill/>
              </a:ln>
              <a:extLst>
                <a:ext uri="{91240B29-F687-4F45-9708-019B960494DF}">
                  <a14:hiddenLine w="9525">
                    <a:noFill/>
                    <a:miter lim="800000"/>
                    <a:headEnd/>
                    <a:tailEnd/>
                  </a14:hiddenLine>
                </a:ext>
              </a:extLst>
            </xdr:spPr>
          </xdr:sp>
        </mc:Choice>
        <mc:Fallback/>
      </mc:AlternateContent>
      <xdr:sp macro="" textlink="">
        <xdr:nvSpPr>
          <xdr:cNvPr id="13" name="Textfeld 1">
            <a:extLst>
              <a:ext uri="{FF2B5EF4-FFF2-40B4-BE49-F238E27FC236}">
                <a16:creationId xmlns:a16="http://schemas.microsoft.com/office/drawing/2014/main" id="{00000000-0008-0000-0500-00000D000000}"/>
              </a:ext>
            </a:extLst>
          </xdr:cNvPr>
          <xdr:cNvSpPr txBox="1"/>
        </xdr:nvSpPr>
        <xdr:spPr>
          <a:xfrm>
            <a:off x="3352800" y="76200"/>
            <a:ext cx="1237455" cy="159916"/>
          </a:xfrm>
          <a:prstGeom prst="rect">
            <a:avLst/>
          </a:prstGeom>
        </xdr:spPr>
        <xdr:txBody>
          <a:bodyPr wrap="square" lIns="0" tIns="0" rIns="0" bIns="0" rtlCol="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100" b="0" i="0" u="none" strike="noStrike">
                <a:solidFill>
                  <a:srgbClr val="000000"/>
                </a:solidFill>
                <a:latin typeface="Franklin Gothic Book" panose="020B0503020102020204" pitchFamily="34" charset="0"/>
              </a:rPr>
              <a:t>Endjahr</a:t>
            </a:r>
            <a:endParaRPr lang="de-DE" sz="1100">
              <a:latin typeface="Franklin Gothic Book" panose="020B0503020102020204" pitchFamily="34" charset="0"/>
            </a:endParaRPr>
          </a:p>
        </xdr:txBody>
      </xdr:sp>
    </xdr:grpSp>
    <xdr:clientData/>
  </xdr:twoCellAnchor>
  <mc:AlternateContent xmlns:mc="http://schemas.openxmlformats.org/markup-compatibility/2006">
    <mc:Choice xmlns:a14="http://schemas.microsoft.com/office/drawing/2010/main" Requires="a14">
      <xdr:twoCellAnchor editAs="oneCell">
        <xdr:from>
          <xdr:col>6</xdr:col>
          <xdr:colOff>200025</xdr:colOff>
          <xdr:row>0</xdr:row>
          <xdr:rowOff>57150</xdr:rowOff>
        </xdr:from>
        <xdr:to>
          <xdr:col>10</xdr:col>
          <xdr:colOff>438150</xdr:colOff>
          <xdr:row>9</xdr:row>
          <xdr:rowOff>171450</xdr:rowOff>
        </xdr:to>
        <xdr:sp macro="" textlink="">
          <xdr:nvSpPr>
            <xdr:cNvPr id="17414" name="List Box 6" hidden="1">
              <a:extLst>
                <a:ext uri="{63B3BB69-23CF-44E3-9099-C40C66FF867C}">
                  <a14:compatExt spid="_x0000_s17414"/>
                </a:ext>
                <a:ext uri="{FF2B5EF4-FFF2-40B4-BE49-F238E27FC236}">
                  <a16:creationId xmlns:a16="http://schemas.microsoft.com/office/drawing/2014/main" id="{00000000-0008-0000-0500-000006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c:userShapes xmlns:c="http://schemas.openxmlformats.org/drawingml/2006/chart">
  <cdr:relSizeAnchor xmlns:cdr="http://schemas.openxmlformats.org/drawingml/2006/chartDrawing">
    <cdr:from>
      <cdr:x>0.79001</cdr:x>
      <cdr:y>0.3968</cdr:y>
    </cdr:from>
    <cdr:to>
      <cdr:x>0.81459</cdr:x>
      <cdr:y>0.45247</cdr:y>
    </cdr:to>
    <cdr:sp macro="" textlink="Auswahl!#REF!">
      <cdr:nvSpPr>
        <cdr:cNvPr id="7" name="Textfeld 1"/>
        <cdr:cNvSpPr txBox="1"/>
      </cdr:nvSpPr>
      <cdr:spPr>
        <a:xfrm xmlns:a="http://schemas.openxmlformats.org/drawingml/2006/main">
          <a:off x="10599285" y="2256913"/>
          <a:ext cx="329781" cy="3166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A3EB1FA-8CB6-44DB-BFE1-0E201647A26B}" type="TxLink">
            <a:rPr lang="en-US" sz="1100" b="0" i="0" u="none" strike="noStrike">
              <a:solidFill>
                <a:srgbClr val="000000"/>
              </a:solidFill>
              <a:latin typeface="Calibri"/>
              <a:ea typeface="Calibri"/>
              <a:cs typeface="Calibri"/>
            </a:rPr>
            <a:pPr algn="ctr"/>
            <a:t> </a:t>
          </a:fld>
          <a:endParaRPr lang="de-DE" sz="1500">
            <a:solidFill>
              <a:srgbClr val="FECB00"/>
            </a:solidFill>
          </a:endParaRPr>
        </a:p>
      </cdr:txBody>
    </cdr:sp>
  </cdr:relSizeAnchor>
  <cdr:relSizeAnchor xmlns:cdr="http://schemas.openxmlformats.org/drawingml/2006/chartDrawing">
    <cdr:from>
      <cdr:x>0.07394</cdr:x>
      <cdr:y>0.86278</cdr:y>
    </cdr:from>
    <cdr:to>
      <cdr:x>0.31786</cdr:x>
      <cdr:y>0.91844</cdr:y>
    </cdr:to>
    <cdr:grpSp>
      <cdr:nvGrpSpPr>
        <cdr:cNvPr id="44" name="Gruppieren 43">
          <a:extLst xmlns:a="http://schemas.openxmlformats.org/drawingml/2006/main">
            <a:ext uri="{FF2B5EF4-FFF2-40B4-BE49-F238E27FC236}">
              <a16:creationId xmlns:a16="http://schemas.microsoft.com/office/drawing/2014/main" id="{7137CF40-18A6-44F5-993C-BB377DB08413}"/>
            </a:ext>
          </a:extLst>
        </cdr:cNvPr>
        <cdr:cNvGrpSpPr/>
      </cdr:nvGrpSpPr>
      <cdr:grpSpPr>
        <a:xfrm xmlns:a="http://schemas.openxmlformats.org/drawingml/2006/main">
          <a:off x="638842" y="4348411"/>
          <a:ext cx="2107468" cy="280527"/>
          <a:chOff x="9616752" y="463128"/>
          <a:chExt cx="2969287" cy="281983"/>
        </a:xfrm>
      </cdr:grpSpPr>
      <cdr:sp macro="" textlink="Auswahl!$F$1">
        <cdr:nvSpPr>
          <cdr:cNvPr id="2" name="Textfeld 1"/>
          <cdr:cNvSpPr txBox="1"/>
        </cdr:nvSpPr>
        <cdr:spPr>
          <a:xfrm xmlns:a="http://schemas.openxmlformats.org/drawingml/2006/main">
            <a:off x="9616752" y="463128"/>
            <a:ext cx="299211" cy="2819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4226000A-E924-48A7-8A60-8D140B9FCD9D}" type="TxLink">
              <a:rPr lang="en-US" sz="1100" b="0" i="0" u="none" strike="noStrike">
                <a:solidFill>
                  <a:srgbClr val="0062A3"/>
                </a:solidFill>
                <a:latin typeface="Franklin Gothic Book"/>
                <a:ea typeface="Calibri"/>
                <a:cs typeface="Calibri"/>
              </a:rPr>
              <a:pPr algn="ctr"/>
              <a:t>▬</a:t>
            </a:fld>
            <a:endParaRPr lang="de-DE" sz="1500">
              <a:solidFill>
                <a:srgbClr val="0062A3"/>
              </a:solidFill>
            </a:endParaRPr>
          </a:p>
        </cdr:txBody>
      </cdr:sp>
      <cdr:sp macro="" textlink="">
        <cdr:nvSpPr>
          <cdr:cNvPr id="11" name="Textfeld 10"/>
          <cdr:cNvSpPr txBox="1"/>
        </cdr:nvSpPr>
        <cdr:spPr>
          <a:xfrm xmlns:a="http://schemas.openxmlformats.org/drawingml/2006/main">
            <a:off x="9934159" y="514490"/>
            <a:ext cx="2651880" cy="174559"/>
          </a:xfrm>
          <a:prstGeom xmlns:a="http://schemas.openxmlformats.org/drawingml/2006/main" prst="rect">
            <a:avLst/>
          </a:prstGeom>
        </cdr:spPr>
        <cdr:txBody>
          <a:bodyPr xmlns:a="http://schemas.openxmlformats.org/drawingml/2006/main" wrap="none" lIns="0" tIns="0" rIns="0" bIns="0" rtlCol="0">
            <a:noAutofit/>
          </a:bodyPr>
          <a:lstStyle xmlns:a="http://schemas.openxmlformats.org/drawingml/2006/main"/>
          <a:p xmlns:a="http://schemas.openxmlformats.org/drawingml/2006/main">
            <a:pPr marL="0" indent="0"/>
            <a:r>
              <a:rPr lang="en-US" sz="1100" b="0" i="0" u="none" strike="noStrike">
                <a:solidFill>
                  <a:srgbClr val="000000"/>
                </a:solidFill>
                <a:latin typeface="Franklin Gothic Book" panose="020B0503020102020204" pitchFamily="34" charset="0"/>
                <a:ea typeface="Calibri"/>
                <a:cs typeface="Calibri"/>
              </a:rPr>
              <a:t>50 %-Quantil</a:t>
            </a:r>
          </a:p>
        </cdr:txBody>
      </cdr:sp>
    </cdr:grpSp>
  </cdr:relSizeAnchor>
  <cdr:relSizeAnchor xmlns:cdr="http://schemas.openxmlformats.org/drawingml/2006/chartDrawing">
    <cdr:from>
      <cdr:x>0.20452</cdr:x>
      <cdr:y>0.85351</cdr:y>
    </cdr:from>
    <cdr:to>
      <cdr:x>0.3768</cdr:x>
      <cdr:y>0.90916</cdr:y>
    </cdr:to>
    <cdr:grpSp>
      <cdr:nvGrpSpPr>
        <cdr:cNvPr id="45" name="Gruppieren 44">
          <a:extLst xmlns:a="http://schemas.openxmlformats.org/drawingml/2006/main">
            <a:ext uri="{FF2B5EF4-FFF2-40B4-BE49-F238E27FC236}">
              <a16:creationId xmlns:a16="http://schemas.microsoft.com/office/drawing/2014/main" id="{AAC999D8-960A-4D96-B2F9-CD21DE9920B7}"/>
            </a:ext>
          </a:extLst>
        </cdr:cNvPr>
        <cdr:cNvGrpSpPr/>
      </cdr:nvGrpSpPr>
      <cdr:grpSpPr>
        <a:xfrm xmlns:a="http://schemas.openxmlformats.org/drawingml/2006/main">
          <a:off x="1767053" y="4301690"/>
          <a:ext cx="1488499" cy="280476"/>
          <a:chOff x="9616752" y="798661"/>
          <a:chExt cx="2097180" cy="281983"/>
        </a:xfrm>
      </cdr:grpSpPr>
      <cdr:sp macro="" textlink="Auswahl!$G$1">
        <cdr:nvSpPr>
          <cdr:cNvPr id="3" name="Textfeld 1"/>
          <cdr:cNvSpPr txBox="1"/>
        </cdr:nvSpPr>
        <cdr:spPr>
          <a:xfrm xmlns:a="http://schemas.openxmlformats.org/drawingml/2006/main">
            <a:off x="9616752" y="798661"/>
            <a:ext cx="299211" cy="2819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ctr"/>
            <a:fld id="{D42D94C8-5383-46C3-86A1-0DFCF9AE28C8}" type="TxLink">
              <a:rPr lang="en-US" sz="1500" b="0" i="0" u="none" strike="noStrike">
                <a:solidFill>
                  <a:srgbClr val="7CA7DA"/>
                </a:solidFill>
                <a:latin typeface="Calibri"/>
                <a:ea typeface="Calibri"/>
                <a:cs typeface="Calibri"/>
              </a:rPr>
              <a:pPr marL="0" indent="0" algn="ctr"/>
              <a:t>■</a:t>
            </a:fld>
            <a:endParaRPr lang="de-DE" sz="1500" b="0" i="0" u="none" strike="noStrike">
              <a:solidFill>
                <a:srgbClr val="7CA7DA"/>
              </a:solidFill>
              <a:latin typeface="Calibri"/>
              <a:ea typeface="Calibri"/>
              <a:cs typeface="Calibri"/>
            </a:endParaRPr>
          </a:p>
        </cdr:txBody>
      </cdr:sp>
      <cdr:sp macro="" textlink="">
        <cdr:nvSpPr>
          <cdr:cNvPr id="12" name="Textfeld 1"/>
          <cdr:cNvSpPr txBox="1"/>
        </cdr:nvSpPr>
        <cdr:spPr>
          <a:xfrm xmlns:a="http://schemas.openxmlformats.org/drawingml/2006/main">
            <a:off x="9887478" y="898282"/>
            <a:ext cx="1826454" cy="160775"/>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p xmlns:a="http://schemas.openxmlformats.org/drawingml/2006/main">
            <a:pPr marL="0" indent="0"/>
            <a:r>
              <a:rPr lang="en-US" sz="1100" b="0" i="0" u="none" strike="noStrike">
                <a:solidFill>
                  <a:srgbClr val="000000"/>
                </a:solidFill>
                <a:latin typeface="Franklin Gothic Book" panose="020B0503020102020204" pitchFamily="34" charset="0"/>
                <a:ea typeface="Calibri"/>
                <a:cs typeface="Calibri"/>
              </a:rPr>
              <a:t>5 %- bis 95 %-Quantil </a:t>
            </a:r>
          </a:p>
        </cdr:txBody>
      </cdr:sp>
    </cdr:grpSp>
  </cdr:relSizeAnchor>
  <cdr:relSizeAnchor xmlns:cdr="http://schemas.openxmlformats.org/drawingml/2006/chartDrawing">
    <cdr:from>
      <cdr:x>0.07152</cdr:x>
      <cdr:y>0.12286</cdr:y>
    </cdr:from>
    <cdr:to>
      <cdr:x>0.25486</cdr:x>
      <cdr:y>0.15315</cdr:y>
    </cdr:to>
    <cdr:sp macro="" textlink="Auswahl!$P$3">
      <cdr:nvSpPr>
        <cdr:cNvPr id="21" name="Textfeld 1"/>
        <cdr:cNvSpPr txBox="1"/>
      </cdr:nvSpPr>
      <cdr:spPr>
        <a:xfrm xmlns:a="http://schemas.openxmlformats.org/drawingml/2006/main">
          <a:off x="617924" y="619214"/>
          <a:ext cx="1584058" cy="152662"/>
        </a:xfrm>
        <a:prstGeom xmlns:a="http://schemas.openxmlformats.org/drawingml/2006/main" prst="rect">
          <a:avLst/>
        </a:prstGeom>
      </cdr:spPr>
      <cdr:txBody>
        <a:bodyPr xmlns:a="http://schemas.openxmlformats.org/drawingml/2006/main" wrap="none" lIns="0" tIns="0" rIns="0" bIns="0" rtlCol="0">
          <a:noAutofit/>
        </a:bodyPr>
        <a:lstStyle xmlns:a="http://schemas.openxmlformats.org/drawingml/2006/main"/>
        <a:p xmlns:a="http://schemas.openxmlformats.org/drawingml/2006/main">
          <a:fld id="{80013C7D-4B9C-49BB-9B45-F5F8278F0F82}" type="TxLink">
            <a:rPr lang="en-US" sz="1050" b="0" i="0" u="none" strike="noStrike">
              <a:solidFill>
                <a:srgbClr val="000000"/>
              </a:solidFill>
              <a:latin typeface="Franklin Gothic Book" panose="020B0503020102020204" pitchFamily="34" charset="0"/>
              <a:ea typeface="Calibri"/>
              <a:cs typeface="Calibri"/>
            </a:rPr>
            <a:pPr/>
            <a:t>Mrd Euro</a:t>
          </a:fld>
          <a:endParaRPr lang="en-US" sz="900">
            <a:latin typeface="Franklin Gothic Book" panose="020B0503020102020204" pitchFamily="34" charset="0"/>
          </a:endParaRPr>
        </a:p>
      </cdr:txBody>
    </cdr:sp>
  </cdr:relSizeAnchor>
  <cdr:relSizeAnchor xmlns:cdr="http://schemas.openxmlformats.org/drawingml/2006/chartDrawing">
    <cdr:from>
      <cdr:x>0.07152</cdr:x>
      <cdr:y>0.06617</cdr:y>
    </cdr:from>
    <cdr:to>
      <cdr:x>0.65261</cdr:x>
      <cdr:y>0.0979</cdr:y>
    </cdr:to>
    <cdr:sp macro="" textlink="Auswahl!$O$2">
      <cdr:nvSpPr>
        <cdr:cNvPr id="22" name="Textfeld 1"/>
        <cdr:cNvSpPr txBox="1"/>
      </cdr:nvSpPr>
      <cdr:spPr>
        <a:xfrm xmlns:a="http://schemas.openxmlformats.org/drawingml/2006/main">
          <a:off x="617924" y="333497"/>
          <a:ext cx="5020617" cy="159919"/>
        </a:xfrm>
        <a:prstGeom xmlns:a="http://schemas.openxmlformats.org/drawingml/2006/main" prst="rect">
          <a:avLst/>
        </a:prstGeom>
      </cdr:spPr>
      <cdr:txBody>
        <a:bodyPr xmlns:a="http://schemas.openxmlformats.org/drawingml/2006/main" wrap="square" lIns="0" tIns="0" rIns="0" bIns="0" rtlCol="0">
          <a:spAutoFit/>
        </a:bodyPr>
        <a:lstStyle xmlns:a="http://schemas.openxmlformats.org/drawingml/2006/main"/>
        <a:p xmlns:a="http://schemas.openxmlformats.org/drawingml/2006/main">
          <a:pPr algn="l"/>
          <a:fld id="{CB48F7DB-D40D-4AD5-84AF-EAF17F40D170}" type="TxLink">
            <a:rPr lang="en-US" sz="1100" b="0" i="0" u="none" strike="noStrike">
              <a:solidFill>
                <a:srgbClr val="000000"/>
              </a:solidFill>
              <a:latin typeface="Franklin Gothic Medium" panose="020B0603020102020204" pitchFamily="34" charset="0"/>
              <a:ea typeface="Calibri"/>
              <a:cs typeface="Calibri"/>
            </a:rPr>
            <a:pPr algn="l"/>
            <a:t>Produktionspotenzial in Mrd Euro</a:t>
          </a:fld>
          <a:endParaRPr lang="en-US" sz="1600">
            <a:latin typeface="Franklin Gothic Medium" panose="020B0603020102020204" pitchFamily="34" charset="0"/>
          </a:endParaRPr>
        </a:p>
      </cdr:txBody>
    </cdr:sp>
  </cdr:relSizeAnchor>
  <cdr:relSizeAnchor xmlns:cdr="http://schemas.openxmlformats.org/drawingml/2006/chartDrawing">
    <cdr:from>
      <cdr:x>0.07627</cdr:x>
      <cdr:y>0.93476</cdr:y>
    </cdr:from>
    <cdr:to>
      <cdr:x>0.2228</cdr:x>
      <cdr:y>0.96665</cdr:y>
    </cdr:to>
    <cdr:sp macro="" textlink="">
      <cdr:nvSpPr>
        <cdr:cNvPr id="23" name="Textfeld 1"/>
        <cdr:cNvSpPr txBox="1"/>
      </cdr:nvSpPr>
      <cdr:spPr>
        <a:xfrm xmlns:a="http://schemas.openxmlformats.org/drawingml/2006/main">
          <a:off x="658973" y="4711186"/>
          <a:ext cx="1266019" cy="160726"/>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0" i="0" u="none" strike="noStrike">
              <a:solidFill>
                <a:srgbClr val="000000"/>
              </a:solidFill>
              <a:latin typeface="Franklin Gothic Book" panose="020B0503020102020204" pitchFamily="34" charset="0"/>
            </a:rPr>
            <a:t>© </a:t>
          </a:r>
          <a:r>
            <a:rPr lang="en-US" sz="1000" b="0" i="0" u="none" strike="noStrike">
              <a:solidFill>
                <a:srgbClr val="000000"/>
              </a:solidFill>
              <a:latin typeface="Franklin Gothic Book" panose="020B0503020102020204" pitchFamily="34" charset="0"/>
            </a:rPr>
            <a:t>Sachverständigenrat</a:t>
          </a:r>
          <a:endParaRPr lang="de-DE" sz="1100">
            <a:latin typeface="Franklin Gothic Book" panose="020B0503020102020204" pitchFamily="34" charset="0"/>
          </a:endParaRPr>
        </a:p>
      </cdr:txBody>
    </cdr:sp>
  </cdr:relSizeAnchor>
  <cdr:relSizeAnchor xmlns:cdr="http://schemas.openxmlformats.org/drawingml/2006/chartDrawing">
    <cdr:from>
      <cdr:x>0.68792</cdr:x>
      <cdr:y>0.11427</cdr:y>
    </cdr:from>
    <cdr:to>
      <cdr:x>0.8644</cdr:x>
      <cdr:y>0.14889</cdr:y>
    </cdr:to>
    <cdr:sp macro="" textlink="">
      <cdr:nvSpPr>
        <cdr:cNvPr id="24" name="Textfeld 1"/>
        <cdr:cNvSpPr txBox="1"/>
      </cdr:nvSpPr>
      <cdr:spPr>
        <a:xfrm xmlns:a="http://schemas.openxmlformats.org/drawingml/2006/main">
          <a:off x="5943601" y="575921"/>
          <a:ext cx="1524816" cy="174471"/>
        </a:xfrm>
        <a:prstGeom xmlns:a="http://schemas.openxmlformats.org/drawingml/2006/main" prst="rect">
          <a:avLst/>
        </a:prstGeom>
      </cdr:spPr>
      <cdr:txBody>
        <a:bodyPr xmlns:a="http://schemas.openxmlformats.org/drawingml/2006/main" wrap="squar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200" b="0" i="0" u="none" strike="noStrike">
              <a:solidFill>
                <a:srgbClr val="67CBF3"/>
              </a:solidFill>
              <a:latin typeface="Franklin Gothic Book" panose="020B0503020102020204" pitchFamily="34" charset="0"/>
            </a:rPr>
            <a:t>Projektionszeitraum</a:t>
          </a:r>
          <a:endParaRPr lang="de-DE" sz="1050">
            <a:solidFill>
              <a:srgbClr val="67CBF3"/>
            </a:solidFill>
            <a:latin typeface="Franklin Gothic Book" panose="020B0503020102020204" pitchFamily="34" charset="0"/>
          </a:endParaRPr>
        </a:p>
      </cdr:txBody>
    </cdr:sp>
  </cdr:relSizeAnchor>
  <cdr:relSizeAnchor xmlns:cdr="http://schemas.openxmlformats.org/drawingml/2006/chartDrawing">
    <cdr:from>
      <cdr:x>0.07754</cdr:x>
      <cdr:y>0.16883</cdr:y>
    </cdr:from>
    <cdr:to>
      <cdr:x>0.68608</cdr:x>
      <cdr:y>0.23498</cdr:y>
    </cdr:to>
    <cdr:sp macro="" textlink="Auswahl!$R$3">
      <cdr:nvSpPr>
        <cdr:cNvPr id="13" name="Textfeld 2">
          <a:extLst xmlns:a="http://schemas.openxmlformats.org/drawingml/2006/main">
            <a:ext uri="{FF2B5EF4-FFF2-40B4-BE49-F238E27FC236}">
              <a16:creationId xmlns:a16="http://schemas.microsoft.com/office/drawing/2014/main" id="{00000000-0008-0000-0500-000003000000}"/>
            </a:ext>
          </a:extLst>
        </cdr:cNvPr>
        <cdr:cNvSpPr txBox="1"/>
      </cdr:nvSpPr>
      <cdr:spPr>
        <a:xfrm xmlns:a="http://schemas.openxmlformats.org/drawingml/2006/main">
          <a:off x="669925" y="850900"/>
          <a:ext cx="5257800" cy="3333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A3C927DE-B519-4C3E-808D-2F6CB90B3448}" type="TxLink">
            <a:rPr lang="en-US" sz="1100" b="0" i="0" u="none" strike="noStrike">
              <a:solidFill>
                <a:srgbClr val="FF0000"/>
              </a:solidFill>
              <a:latin typeface="Franklin Gothic Book" panose="020B0503020102020204" pitchFamily="34" charset="0"/>
              <a:ea typeface="Calibri"/>
              <a:cs typeface="Calibri"/>
            </a:rPr>
            <a:pPr/>
            <a:t> </a:t>
          </a:fld>
          <a:endParaRPr lang="de-DE" sz="1100">
            <a:solidFill>
              <a:srgbClr val="FF0000"/>
            </a:solidFill>
            <a:latin typeface="Franklin Gothic Book" panose="020B05030201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390525</xdr:colOff>
          <xdr:row>0</xdr:row>
          <xdr:rowOff>47625</xdr:rowOff>
        </xdr:from>
        <xdr:to>
          <xdr:col>12</xdr:col>
          <xdr:colOff>171450</xdr:colOff>
          <xdr:row>1</xdr:row>
          <xdr:rowOff>47625</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7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723900</xdr:colOff>
          <xdr:row>4</xdr:row>
          <xdr:rowOff>66675</xdr:rowOff>
        </xdr:from>
        <xdr:to>
          <xdr:col>22</xdr:col>
          <xdr:colOff>504825</xdr:colOff>
          <xdr:row>5</xdr:row>
          <xdr:rowOff>76200</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7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ctrlProp" Target="../ctrlProps/ctrlProp4.xml"/><Relationship Id="rId7" Type="http://schemas.openxmlformats.org/officeDocument/2006/relationships/ctrlProp" Target="../ctrlProps/ctrlProp8.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ctrlProp" Target="../ctrlProps/ctrlProp10.xml"/><Relationship Id="rId7" Type="http://schemas.openxmlformats.org/officeDocument/2006/relationships/ctrlProp" Target="../ctrlProps/ctrlProp14.xml"/><Relationship Id="rId2" Type="http://schemas.openxmlformats.org/officeDocument/2006/relationships/vmlDrawing" Target="../drawings/vmlDrawing3.vml"/><Relationship Id="rId1" Type="http://schemas.openxmlformats.org/officeDocument/2006/relationships/drawing" Target="../drawings/drawing3.xml"/><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ctrlProp" Target="../ctrlProps/ctrlProp16.xml"/><Relationship Id="rId7" Type="http://schemas.openxmlformats.org/officeDocument/2006/relationships/ctrlProp" Target="../ctrlProps/ctrlProp20.xml"/><Relationship Id="rId2" Type="http://schemas.openxmlformats.org/officeDocument/2006/relationships/vmlDrawing" Target="../drawings/vmlDrawing4.vml"/><Relationship Id="rId1" Type="http://schemas.openxmlformats.org/officeDocument/2006/relationships/drawing" Target="../drawings/drawing4.xml"/><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22.xml"/><Relationship Id="rId2" Type="http://schemas.openxmlformats.org/officeDocument/2006/relationships/vmlDrawing" Target="../drawings/vmlDrawing5.vml"/><Relationship Id="rId1" Type="http://schemas.openxmlformats.org/officeDocument/2006/relationships/drawing" Target="../drawings/drawing5.xml"/><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26.xml"/><Relationship Id="rId7" Type="http://schemas.openxmlformats.org/officeDocument/2006/relationships/ctrlProp" Target="../ctrlProps/ctrlProp30.xml"/><Relationship Id="rId2" Type="http://schemas.openxmlformats.org/officeDocument/2006/relationships/vmlDrawing" Target="../drawings/vmlDrawing6.vml"/><Relationship Id="rId1" Type="http://schemas.openxmlformats.org/officeDocument/2006/relationships/drawing" Target="../drawings/drawing7.xml"/><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31.xml"/><Relationship Id="rId2" Type="http://schemas.openxmlformats.org/officeDocument/2006/relationships/vmlDrawing" Target="../drawings/vmlDrawing7.vml"/><Relationship Id="rId1" Type="http://schemas.openxmlformats.org/officeDocument/2006/relationships/drawing" Target="../drawings/drawing9.xml"/><Relationship Id="rId4"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B63C2-ED86-4874-A9CA-02E75A2C8F1C}">
  <sheetPr codeName="Tabelle1"/>
  <dimension ref="A1:B13"/>
  <sheetViews>
    <sheetView showGridLines="0" tabSelected="1" zoomScaleNormal="100" workbookViewId="0"/>
  </sheetViews>
  <sheetFormatPr baseColWidth="10" defaultRowHeight="15"/>
  <cols>
    <col min="1" max="1" width="22" style="26" customWidth="1"/>
    <col min="2" max="2" width="45.42578125" style="34" customWidth="1"/>
    <col min="3" max="16384" width="11.42578125" style="34"/>
  </cols>
  <sheetData>
    <row r="1" spans="1:2" ht="30" customHeight="1">
      <c r="A1" s="46" t="s">
        <v>66</v>
      </c>
    </row>
    <row r="2" spans="1:2" ht="23.25" customHeight="1">
      <c r="A2" s="72" t="s">
        <v>67</v>
      </c>
      <c r="B2" s="48" t="s">
        <v>63</v>
      </c>
    </row>
    <row r="3" spans="1:2" ht="23.25" customHeight="1">
      <c r="A3" s="72" t="s">
        <v>77</v>
      </c>
      <c r="B3" s="48" t="s">
        <v>65</v>
      </c>
    </row>
    <row r="4" spans="1:2" ht="23.25" customHeight="1">
      <c r="A4" s="72" t="s">
        <v>68</v>
      </c>
      <c r="B4" s="48" t="s">
        <v>64</v>
      </c>
    </row>
    <row r="5" spans="1:2" ht="23.25" customHeight="1">
      <c r="A5" s="72" t="s">
        <v>13</v>
      </c>
      <c r="B5" s="48" t="s">
        <v>211</v>
      </c>
    </row>
    <row r="6" spans="1:2" ht="23.25" customHeight="1">
      <c r="A6" s="72" t="s">
        <v>207</v>
      </c>
      <c r="B6" s="48" t="s">
        <v>208</v>
      </c>
    </row>
    <row r="7" spans="1:2" ht="15.75">
      <c r="A7" s="47"/>
    </row>
    <row r="8" spans="1:2" ht="15.75">
      <c r="A8" s="47"/>
      <c r="B8" s="48" t="s">
        <v>71</v>
      </c>
    </row>
    <row r="9" spans="1:2" ht="15.75">
      <c r="A9" s="47"/>
    </row>
    <row r="10" spans="1:2">
      <c r="A10" s="49"/>
    </row>
    <row r="11" spans="1:2">
      <c r="A11" s="50"/>
    </row>
    <row r="12" spans="1:2">
      <c r="A12" s="50"/>
    </row>
    <row r="13" spans="1:2">
      <c r="A13" s="50"/>
    </row>
  </sheetData>
  <sheetProtection algorithmName="SHA-512" hashValue="8n2Sahs0PjXtzanydo7OR31D9+ykzL6u5zoF7nGkMLovxjPnK6Wg1z49uxfoeLOtKI2/4GDrHJOSakq+5KGijQ==" saltValue="HXFOjqxjNOYBspJyNfDs6Q==" spinCount="100000" sheet="1" objects="1" scenarios="1"/>
  <hyperlinks>
    <hyperlink ref="B2" location="'q50'!A1" display="50 %-Quantil der Stichprobe" xr:uid="{146516BF-737F-4262-B9FC-901534812B06}"/>
    <hyperlink ref="B3" location="'q5'!A1" display="5 %-Quantil der Stichprobe" xr:uid="{30995B76-F584-4D3C-9441-3709472E355B}"/>
    <hyperlink ref="B4" location="'q95'!A1" display="95 %-Quantil der Stichprobe" xr:uid="{B16DF2BB-ECCD-44A2-9640-4298DF289F0A}"/>
    <hyperlink ref="B8" location="Anmerkungen!A1" display="Anmerkungen" xr:uid="{99EB512C-D007-47E5-A27D-C2D061A1D838}"/>
    <hyperlink ref="B5" location="Produktionspotenzial!A1" display="Grafik – Beiträge des Produktionspotenzials" xr:uid="{601D39A5-ABA4-4694-9246-8213C42770AF}"/>
    <hyperlink ref="B6" location="Quantile!A1" display="Grafik – Beiträge des Produktionspotenzials" xr:uid="{7B6A4216-D3C6-46E2-98AF-D89182D13226}"/>
  </hyperlinks>
  <pageMargins left="0.7" right="0.7" top="0.78740157499999996" bottom="0.78740157499999996" header="0.3" footer="0.3"/>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Group Box 7">
              <controlPr defaultSize="0" autoFill="0" autoPict="0">
                <anchor moveWithCells="1">
                  <from>
                    <xdr:col>1</xdr:col>
                    <xdr:colOff>66675</xdr:colOff>
                    <xdr:row>0</xdr:row>
                    <xdr:rowOff>47625</xdr:rowOff>
                  </from>
                  <to>
                    <xdr:col>1</xdr:col>
                    <xdr:colOff>2867025</xdr:colOff>
                    <xdr:row>0</xdr:row>
                    <xdr:rowOff>352425</xdr:rowOff>
                  </to>
                </anchor>
              </controlPr>
            </control>
          </mc:Choice>
        </mc:AlternateContent>
        <mc:AlternateContent xmlns:mc="http://schemas.openxmlformats.org/markup-compatibility/2006">
          <mc:Choice Requires="x14">
            <control shapeId="1032" r:id="rId5" name="Label 8">
              <controlPr defaultSize="0" autoFill="0" autoLine="0" autoPict="0">
                <anchor moveWithCells="1" sizeWithCells="1">
                  <from>
                    <xdr:col>1</xdr:col>
                    <xdr:colOff>123825</xdr:colOff>
                    <xdr:row>0</xdr:row>
                    <xdr:rowOff>114300</xdr:rowOff>
                  </from>
                  <to>
                    <xdr:col>1</xdr:col>
                    <xdr:colOff>762000</xdr:colOff>
                    <xdr:row>0</xdr:row>
                    <xdr:rowOff>276225</xdr:rowOff>
                  </to>
                </anchor>
              </controlPr>
            </control>
          </mc:Choice>
        </mc:AlternateContent>
        <mc:AlternateContent xmlns:mc="http://schemas.openxmlformats.org/markup-compatibility/2006">
          <mc:Choice Requires="x14">
            <control shapeId="1033" r:id="rId6" name="Drop Down 9">
              <controlPr defaultSize="0" autoLine="0" autoPict="0">
                <anchor moveWithCells="1">
                  <from>
                    <xdr:col>1</xdr:col>
                    <xdr:colOff>790575</xdr:colOff>
                    <xdr:row>0</xdr:row>
                    <xdr:rowOff>104775</xdr:rowOff>
                  </from>
                  <to>
                    <xdr:col>1</xdr:col>
                    <xdr:colOff>2771775</xdr:colOff>
                    <xdr:row>0</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59AE9-E2B5-4C4D-9EA3-450B8B0C3A8E}">
  <sheetPr codeName="Tabelle2"/>
  <dimension ref="A1:U200"/>
  <sheetViews>
    <sheetView showGridLines="0" zoomScaleNormal="100" workbookViewId="0">
      <pane xSplit="1" ySplit="10" topLeftCell="B11" activePane="bottomRight" state="frozen"/>
      <selection activeCell="O11" sqref="O11"/>
      <selection pane="topRight" activeCell="O11" sqref="O11"/>
      <selection pane="bottomLeft" activeCell="O11" sqref="O11"/>
      <selection pane="bottomRight"/>
    </sheetView>
  </sheetViews>
  <sheetFormatPr baseColWidth="10" defaultRowHeight="15"/>
  <cols>
    <col min="1" max="1" width="8.7109375" style="34" customWidth="1"/>
    <col min="2" max="3" width="12.7109375" style="34" customWidth="1"/>
    <col min="4" max="4" width="6.5703125" style="5" customWidth="1"/>
    <col min="5" max="5" width="8.7109375" style="34" customWidth="1"/>
    <col min="6" max="6" width="12.7109375" style="34" customWidth="1"/>
    <col min="7" max="10" width="10.7109375" style="34" customWidth="1"/>
    <col min="11" max="11" width="11.42578125" style="5"/>
    <col min="12" max="12" width="8.7109375" style="66" customWidth="1"/>
    <col min="13" max="13" width="12.7109375" style="66" customWidth="1"/>
    <col min="14" max="15" width="10.7109375" style="66" customWidth="1"/>
    <col min="16" max="16" width="11.42578125" style="5"/>
    <col min="17" max="17" width="8.7109375" style="34" customWidth="1"/>
    <col min="18" max="21" width="10.7109375" style="34" customWidth="1"/>
    <col min="22" max="16384" width="11.42578125" style="34"/>
  </cols>
  <sheetData>
    <row r="1" spans="1:21" ht="18.75" customHeight="1">
      <c r="A1" s="23" t="s">
        <v>63</v>
      </c>
      <c r="B1" s="39"/>
      <c r="C1" s="39"/>
      <c r="D1" s="9"/>
      <c r="E1" s="39"/>
      <c r="F1" s="39"/>
      <c r="G1" s="39"/>
      <c r="H1" s="39"/>
      <c r="I1" s="39"/>
      <c r="J1" s="39"/>
      <c r="K1" s="9"/>
      <c r="L1" s="39"/>
      <c r="M1" s="39"/>
      <c r="N1" s="39"/>
      <c r="O1" s="39"/>
      <c r="P1" s="9"/>
      <c r="Q1" s="39"/>
      <c r="R1" s="39"/>
      <c r="S1" s="39"/>
      <c r="T1" s="39"/>
      <c r="U1" s="39"/>
    </row>
    <row r="2" spans="1:21" ht="7.5" customHeight="1">
      <c r="A2" s="39"/>
      <c r="B2" s="39"/>
      <c r="C2" s="39"/>
      <c r="D2" s="10"/>
      <c r="E2" s="39"/>
      <c r="F2" s="39"/>
      <c r="G2" s="39"/>
      <c r="H2" s="39"/>
      <c r="I2" s="39"/>
      <c r="J2" s="39"/>
      <c r="K2" s="10"/>
      <c r="L2" s="39"/>
      <c r="M2" s="39"/>
      <c r="N2" s="39"/>
      <c r="O2" s="39"/>
      <c r="P2" s="10"/>
      <c r="Q2" s="39"/>
      <c r="R2" s="39"/>
      <c r="S2" s="39"/>
      <c r="T2" s="39"/>
      <c r="U2" s="39"/>
    </row>
    <row r="3" spans="1:21" s="5" customFormat="1" ht="23.25" customHeight="1">
      <c r="A3" s="74" t="s">
        <v>30</v>
      </c>
      <c r="B3" s="74" t="s">
        <v>13</v>
      </c>
      <c r="C3" s="74"/>
      <c r="D3" s="10"/>
      <c r="E3" s="74" t="s">
        <v>30</v>
      </c>
      <c r="F3" s="52" t="str">
        <f>IF(Tabelle1!$A$2=1,"                              Produktionspotenzial","Produktionspotenzial")</f>
        <v>Produktionspotenzial</v>
      </c>
      <c r="G3" s="53"/>
      <c r="H3" s="53"/>
      <c r="I3" s="53"/>
      <c r="J3" s="54" t="str">
        <f>""</f>
        <v/>
      </c>
      <c r="K3" s="10"/>
      <c r="L3" s="74" t="s">
        <v>30</v>
      </c>
      <c r="M3" s="74" t="s">
        <v>22</v>
      </c>
      <c r="N3" s="74"/>
      <c r="O3" s="74"/>
      <c r="P3" s="10"/>
      <c r="Q3" s="76" t="s">
        <v>30</v>
      </c>
      <c r="R3" s="76" t="s">
        <v>28</v>
      </c>
      <c r="S3" s="76" t="s">
        <v>26</v>
      </c>
      <c r="T3" s="76" t="s">
        <v>27</v>
      </c>
      <c r="U3" s="76" t="s">
        <v>29</v>
      </c>
    </row>
    <row r="4" spans="1:21" s="5" customFormat="1" ht="15.75" customHeight="1">
      <c r="A4" s="74"/>
      <c r="B4" s="74" t="s">
        <v>59</v>
      </c>
      <c r="C4" s="74" t="s">
        <v>60</v>
      </c>
      <c r="D4" s="10"/>
      <c r="E4" s="74"/>
      <c r="F4" s="74" t="s">
        <v>76</v>
      </c>
      <c r="G4" s="74" t="s">
        <v>20</v>
      </c>
      <c r="H4" s="74" t="s">
        <v>19</v>
      </c>
      <c r="I4" s="74" t="s">
        <v>21</v>
      </c>
      <c r="J4" s="76" t="str">
        <f>IF(Tabelle1!$A$2=1,"Human-
kapital-
einsatz","")</f>
        <v/>
      </c>
      <c r="K4" s="10"/>
      <c r="L4" s="74"/>
      <c r="M4" s="74" t="s">
        <v>72</v>
      </c>
      <c r="N4" s="74" t="s">
        <v>19</v>
      </c>
      <c r="O4" s="74" t="s">
        <v>21</v>
      </c>
      <c r="P4" s="10"/>
      <c r="Q4" s="78"/>
      <c r="R4" s="78"/>
      <c r="S4" s="78"/>
      <c r="T4" s="78"/>
      <c r="U4" s="78"/>
    </row>
    <row r="5" spans="1:21" s="5" customFormat="1" ht="26.25" customHeight="1">
      <c r="A5" s="74"/>
      <c r="B5" s="74"/>
      <c r="C5" s="74"/>
      <c r="D5" s="10"/>
      <c r="E5" s="74"/>
      <c r="F5" s="74"/>
      <c r="G5" s="74"/>
      <c r="H5" s="74"/>
      <c r="I5" s="74"/>
      <c r="J5" s="77"/>
      <c r="K5" s="10"/>
      <c r="L5" s="74"/>
      <c r="M5" s="74"/>
      <c r="N5" s="74"/>
      <c r="O5" s="74"/>
      <c r="P5" s="10"/>
      <c r="Q5" s="78"/>
      <c r="R5" s="78"/>
      <c r="S5" s="78"/>
      <c r="T5" s="78"/>
      <c r="U5" s="78"/>
    </row>
    <row r="6" spans="1:21" s="5" customFormat="1" ht="24.75" customHeight="1">
      <c r="A6" s="75"/>
      <c r="B6" s="75"/>
      <c r="C6" s="75"/>
      <c r="D6" s="10"/>
      <c r="E6" s="75"/>
      <c r="F6" s="76"/>
      <c r="G6" s="55" t="str">
        <f>IF(Tabelle1!$A$2=1,"                       Wachstumsbeiträge","Wachstumsbeiträge")</f>
        <v>Wachstumsbeiträge</v>
      </c>
      <c r="H6" s="56"/>
      <c r="I6" s="56"/>
      <c r="J6" s="57" t="str">
        <f>""</f>
        <v/>
      </c>
      <c r="K6" s="10"/>
      <c r="L6" s="75"/>
      <c r="M6" s="76"/>
      <c r="N6" s="76" t="s">
        <v>24</v>
      </c>
      <c r="O6" s="76"/>
      <c r="P6" s="10"/>
      <c r="Q6" s="79"/>
      <c r="R6" s="78"/>
      <c r="S6" s="78"/>
      <c r="T6" s="78"/>
      <c r="U6" s="78"/>
    </row>
    <row r="7" spans="1:21">
      <c r="A7" s="3" t="s">
        <v>6</v>
      </c>
      <c r="B7" s="3"/>
      <c r="C7" s="3"/>
      <c r="D7" s="10"/>
      <c r="E7" s="3" t="s">
        <v>6</v>
      </c>
      <c r="F7" s="3"/>
      <c r="G7" s="8"/>
      <c r="H7" s="8"/>
      <c r="I7" s="68">
        <v>1</v>
      </c>
      <c r="J7" s="60"/>
      <c r="K7" s="10"/>
      <c r="L7" s="3" t="s">
        <v>6</v>
      </c>
      <c r="M7" s="3"/>
      <c r="N7" s="40"/>
      <c r="O7" s="40"/>
      <c r="P7" s="10"/>
      <c r="Q7" s="3" t="s">
        <v>6</v>
      </c>
      <c r="R7" s="40"/>
      <c r="S7" s="40"/>
      <c r="T7" s="40"/>
      <c r="U7" s="40"/>
    </row>
    <row r="8" spans="1:21">
      <c r="A8" s="4" t="s">
        <v>7</v>
      </c>
      <c r="B8" s="8" t="str">
        <f>"PrP...:Q50:"&amp;Tabelle1!$A$3</f>
        <v>PrP...:Q50:J24</v>
      </c>
      <c r="C8" s="8" t="str">
        <f>"PrPpK:Q50:"&amp;Tabelle1!$A$3</f>
        <v>PrPpK:Q50:J24</v>
      </c>
      <c r="D8" s="10"/>
      <c r="E8" s="4" t="s">
        <v>7</v>
      </c>
      <c r="F8" s="8" t="str">
        <f>"PrPZV:Q50:"&amp;Tabelle1!$A$3</f>
        <v>PrPZV:Q50:J24</v>
      </c>
      <c r="G8" s="8" t="str">
        <f>"PrPKE:Q50:"&amp;Tabelle1!$A$3</f>
        <v>PrPKE:Q50:J24</v>
      </c>
      <c r="H8" s="8" t="str">
        <f>"PrPAV:Q50:"&amp;Tabelle1!$A$3</f>
        <v>PrPAV:Q50:J24</v>
      </c>
      <c r="I8" s="8" t="str">
        <f>"PrPTF:Q50:"&amp;Tabelle1!$A$3</f>
        <v>PrPTF:Q50:J24</v>
      </c>
      <c r="J8" s="61" t="str">
        <f>IF(Tabelle1!$A$2=1,"PrPHK:Q50:"&amp;Tabelle1!$A$3,"")</f>
        <v/>
      </c>
      <c r="K8" s="10"/>
      <c r="L8" s="4" t="s">
        <v>7</v>
      </c>
      <c r="M8" s="8" t="str">
        <f>"OPG..:Q50:"&amp;Tabelle1!$A$3</f>
        <v>OPG..:Q50:J24</v>
      </c>
      <c r="N8" s="8" t="str">
        <f>"OPGAV:Q50:"&amp;Tabelle1!$A$3</f>
        <v>OPGAV:Q50:J24</v>
      </c>
      <c r="O8" s="8" t="str">
        <f>"OPGTF:Q50:"&amp;Tabelle1!$A$3</f>
        <v>OPGTF:Q50:J24</v>
      </c>
      <c r="P8" s="10"/>
      <c r="Q8" s="4" t="s">
        <v>7</v>
      </c>
      <c r="R8" s="8" t="str">
        <f>"NAIRU:Q50:"&amp;Tabelle1!$A$3</f>
        <v>NAIRU:Q50:J24</v>
      </c>
      <c r="S8" s="8" t="str">
        <f>"StEQ.:Q50:"&amp;Tabelle1!$A$3</f>
        <v>StEQ.:Q50:J24</v>
      </c>
      <c r="T8" s="8" t="str">
        <f>"TZQ..:Q50:"&amp;Tabelle1!$A$3</f>
        <v>TZQ..:Q50:J24</v>
      </c>
      <c r="U8" s="8" t="str">
        <f>"SStQ.:Q50:"&amp;Tabelle1!$A$3</f>
        <v>SStQ.:Q50:J24</v>
      </c>
    </row>
    <row r="9" spans="1:21">
      <c r="A9" s="3" t="s">
        <v>8</v>
      </c>
      <c r="B9" s="4"/>
      <c r="C9" s="4"/>
      <c r="D9" s="10"/>
      <c r="E9" s="3" t="s">
        <v>8</v>
      </c>
      <c r="F9" s="4"/>
      <c r="G9" s="11"/>
      <c r="H9" s="11"/>
      <c r="I9" s="4"/>
      <c r="J9" s="60"/>
      <c r="K9" s="10"/>
      <c r="L9" s="3" t="s">
        <v>8</v>
      </c>
      <c r="M9" s="4"/>
      <c r="N9" s="40"/>
      <c r="O9" s="40"/>
      <c r="P9" s="10"/>
      <c r="Q9" s="3" t="s">
        <v>8</v>
      </c>
      <c r="R9" s="40"/>
      <c r="S9" s="40"/>
      <c r="T9" s="40"/>
      <c r="U9" s="40"/>
    </row>
    <row r="10" spans="1:21" s="6" customFormat="1" ht="18" customHeight="1">
      <c r="A10" s="7" t="s">
        <v>18</v>
      </c>
      <c r="B10" s="21" t="s">
        <v>61</v>
      </c>
      <c r="C10" s="22" t="s">
        <v>62</v>
      </c>
      <c r="D10" s="10"/>
      <c r="E10" s="7" t="s">
        <v>18</v>
      </c>
      <c r="F10" s="21" t="s">
        <v>23</v>
      </c>
      <c r="G10" s="59" t="str">
        <f>IF(Tabelle1!$A$2=1,"                     in Prozentpunkten","in Prozentpunkten")</f>
        <v>in Prozentpunkten</v>
      </c>
      <c r="H10" s="59"/>
      <c r="I10" s="59"/>
      <c r="J10" s="58"/>
      <c r="K10" s="10"/>
      <c r="L10" s="13" t="s">
        <v>18</v>
      </c>
      <c r="M10" s="14" t="s">
        <v>23</v>
      </c>
      <c r="N10" s="80" t="s">
        <v>25</v>
      </c>
      <c r="O10" s="81"/>
      <c r="P10" s="10"/>
      <c r="Q10" s="12" t="s">
        <v>18</v>
      </c>
      <c r="R10" s="82" t="s">
        <v>23</v>
      </c>
      <c r="S10" s="82"/>
      <c r="T10" s="82"/>
      <c r="U10" s="83"/>
    </row>
    <row r="11" spans="1:21">
      <c r="A11" s="41">
        <v>1970</v>
      </c>
      <c r="B11" s="42">
        <f>IFERROR(IF(INDEX(J!$A$1:$ZZ$200,MATCH($A11,J!$A$1:$A$200,0),MATCH(B$8,J!$A$1:$ZZ$1,0))&lt;&gt;"",INDEX(J!$A$1:$ZZ$200,MATCH($A11,J!$A$1:$A$200,0),MATCH(B$8,J!$A$1:$ZZ$1,0)),""),"")</f>
        <v>1397.58</v>
      </c>
      <c r="C11" s="43">
        <f>IFERROR(IF(INDEX(J!$A$1:$ZZ$200,MATCH($A11,J!$A$1:$A$200,0),MATCH(C$8,J!$A$1:$ZZ$1,0))&lt;&gt;"",INDEX(J!$A$1:$ZZ$200,MATCH($A11,J!$A$1:$A$200,0),MATCH(C$8,J!$A$1:$ZZ$1,0)),""),"")</f>
        <v>17.88</v>
      </c>
      <c r="D11" s="10"/>
      <c r="E11" s="41">
        <v>1970</v>
      </c>
      <c r="F11" s="43" t="str">
        <f>IFERROR(IF(INDEX(J!$A$1:$ZZ$200,MATCH($A11,J!$A$1:$A$200,0),MATCH(F$8,J!$A$1:$ZZ$1,0))&lt;&gt;"",INDEX(J!$A$1:$ZZ$200,MATCH($A11,J!$A$1:$A$200,0),MATCH(F$8,J!$A$1:$ZZ$1,0)),""),"")</f>
        <v/>
      </c>
      <c r="G11" s="43" t="str">
        <f>IFERROR(IF(INDEX(J!$A$1:$ZZ$200,MATCH($A11,J!$A$1:$A$200,0),MATCH(G$8,J!$A$1:$ZZ$1,0))&lt;&gt;"",INDEX(J!$A$1:$ZZ$200,MATCH($A11,J!$A$1:$A$200,0),MATCH(G$8,J!$A$1:$ZZ$1,0)),""),"")</f>
        <v/>
      </c>
      <c r="H11" s="43" t="str">
        <f>IFERROR(IF(INDEX(J!$A$1:$ZZ$200,MATCH($A11,J!$A$1:$A$200,0),MATCH(H$8,J!$A$1:$ZZ$1,0))&lt;&gt;"",INDEX(J!$A$1:$ZZ$200,MATCH($A11,J!$A$1:$A$200,0),MATCH(H$8,J!$A$1:$ZZ$1,0)),""),"")</f>
        <v/>
      </c>
      <c r="I11" s="43" t="str">
        <f>IFERROR(IF(INDEX(J!$A$1:$ZZ$200,MATCH($A11,J!$A$1:$A$200,0),MATCH(I$8,J!$A$1:$ZZ$1,0))&lt;&gt;"",INDEX(J!$A$1:$ZZ$200,MATCH($A11,J!$A$1:$A$200,0),MATCH(I$8,J!$A$1:$ZZ$1,0)),""),"")</f>
        <v/>
      </c>
      <c r="J11" s="43" t="str">
        <f>IFERROR(IF(INDEX(J!$A$1:$ZZ$200,MATCH($A11,J!$A$1:$A$200,0),MATCH(J$8,J!$A$1:$ZZ$1,0))&lt;&gt;"",INDEX(J!$A$1:$ZZ$200,MATCH($A11,J!$A$1:$A$200,0),MATCH(J$8,J!$A$1:$ZZ$1,0)),""),"")</f>
        <v/>
      </c>
      <c r="K11" s="10"/>
      <c r="L11" s="41">
        <v>1970</v>
      </c>
      <c r="M11" s="43">
        <f>IFERROR(IF(INDEX(J!$A$1:$ZZ$200,MATCH($A11,J!$A$1:$A$200,0),MATCH(M$8,J!$A$1:$ZZ$1,0))&lt;&gt;"",INDEX(J!$A$1:$ZZ$200,MATCH($A11,J!$A$1:$A$200,0),MATCH(M$8,J!$A$1:$ZZ$1,0)),""),"")</f>
        <v>-1.1299999999999999</v>
      </c>
      <c r="N11" s="43">
        <f>IFERROR(IF(INDEX(J!$A$1:$ZZ$200,MATCH($A11,J!$A$1:$A$200,0),MATCH(N$8,J!$A$1:$ZZ$1,0))&lt;&gt;"",INDEX(J!$A$1:$ZZ$200,MATCH($A11,J!$A$1:$A$200,0),MATCH(N$8,J!$A$1:$ZZ$1,0)),""),"")</f>
        <v>0.48</v>
      </c>
      <c r="O11" s="43">
        <f>IFERROR(IF(INDEX(J!$A$1:$ZZ$200,MATCH($A11,J!$A$1:$A$200,0),MATCH(O$8,J!$A$1:$ZZ$1,0))&lt;&gt;"",INDEX(J!$A$1:$ZZ$200,MATCH($A11,J!$A$1:$A$200,0),MATCH(O$8,J!$A$1:$ZZ$1,0)),""),"")</f>
        <v>-1.62</v>
      </c>
      <c r="P11" s="10"/>
      <c r="Q11" s="41">
        <v>1970</v>
      </c>
      <c r="R11" s="43">
        <f>IFERROR(IF(INDEX(J!$A$1:$ZZ$200,MATCH($A11,J!$A$1:$A$200,0),MATCH(R$8,J!$A$1:$ZZ$1,0))&lt;&gt;"",INDEX(J!$A$1:$ZZ$200,MATCH($A11,J!$A$1:$A$200,0),MATCH(R$8,J!$A$1:$ZZ$1,0)),""),"")</f>
        <v>0.79</v>
      </c>
      <c r="S11" s="43">
        <f>IFERROR(IF(INDEX(J!$A$1:$ZZ$200,MATCH($A11,J!$A$1:$A$200,0),MATCH(S$8,J!$A$1:$ZZ$1,0))&lt;&gt;"",INDEX(J!$A$1:$ZZ$200,MATCH($A11,J!$A$1:$A$200,0),MATCH(S$8,J!$A$1:$ZZ$1,0)),""),"")</f>
        <v>58.96</v>
      </c>
      <c r="T11" s="43" t="str">
        <f>IFERROR(IF(INDEX(J!$A$1:$ZZ$200,MATCH($A11,J!$A$1:$A$200,0),MATCH(T$8,J!$A$1:$ZZ$1,0))&lt;&gt;"",INDEX(J!$A$1:$ZZ$200,MATCH($A11,J!$A$1:$A$200,0),MATCH(T$8,J!$A$1:$ZZ$1,0)),""),"")</f>
        <v/>
      </c>
      <c r="U11" s="43" t="str">
        <f>IFERROR(IF(INDEX(J!$A$1:$ZZ$200,MATCH($A11,J!$A$1:$A$200,0),MATCH(U$8,J!$A$1:$ZZ$1,0))&lt;&gt;"",INDEX(J!$A$1:$ZZ$200,MATCH($A11,J!$A$1:$A$200,0),MATCH(U$8,J!$A$1:$ZZ$1,0)),""),"")</f>
        <v/>
      </c>
    </row>
    <row r="12" spans="1:21">
      <c r="A12" s="41">
        <f>A11+1</f>
        <v>1971</v>
      </c>
      <c r="B12" s="42">
        <f>IFERROR(IF(INDEX(J!$A$1:$ZZ$200,MATCH($A12,J!$A$1:$A$200,0),MATCH(B$8,J!$A$1:$ZZ$1,0))&lt;&gt;"",INDEX(J!$A$1:$ZZ$200,MATCH($A12,J!$A$1:$A$200,0),MATCH(B$8,J!$A$1:$ZZ$1,0)),""),"")</f>
        <v>1440.78</v>
      </c>
      <c r="C12" s="43">
        <f>IFERROR(IF(INDEX(J!$A$1:$ZZ$200,MATCH($A12,J!$A$1:$A$200,0),MATCH(C$8,J!$A$1:$ZZ$1,0))&lt;&gt;"",INDEX(J!$A$1:$ZZ$200,MATCH($A12,J!$A$1:$A$200,0),MATCH(C$8,J!$A$1:$ZZ$1,0)),""),"")</f>
        <v>18.399999999999999</v>
      </c>
      <c r="D12" s="10"/>
      <c r="E12" s="41">
        <v>1971</v>
      </c>
      <c r="F12" s="43">
        <f>IFERROR(IF(INDEX(J!$A$1:$ZZ$200,MATCH($A12,J!$A$1:$A$200,0),MATCH(F$8,J!$A$1:$ZZ$1,0))&lt;&gt;"",INDEX(J!$A$1:$ZZ$200,MATCH($A12,J!$A$1:$A$200,0),MATCH(F$8,J!$A$1:$ZZ$1,0)),""),"")</f>
        <v>3.04</v>
      </c>
      <c r="G12" s="43">
        <f>IFERROR(IF(INDEX(J!$A$1:$ZZ$200,MATCH($A12,J!$A$1:$A$200,0),MATCH(G$8,J!$A$1:$ZZ$1,0))&lt;&gt;"",INDEX(J!$A$1:$ZZ$200,MATCH($A12,J!$A$1:$A$200,0),MATCH(G$8,J!$A$1:$ZZ$1,0)),""),"")</f>
        <v>1.86</v>
      </c>
      <c r="H12" s="43">
        <f>IFERROR(IF(INDEX(J!$A$1:$ZZ$200,MATCH($A12,J!$A$1:$A$200,0),MATCH(H$8,J!$A$1:$ZZ$1,0))&lt;&gt;"",INDEX(J!$A$1:$ZZ$200,MATCH($A12,J!$A$1:$A$200,0),MATCH(H$8,J!$A$1:$ZZ$1,0)),""),"")</f>
        <v>-0.43</v>
      </c>
      <c r="I12" s="43">
        <f>IFERROR(IF(INDEX(J!$A$1:$ZZ$200,MATCH($A12,J!$A$1:$A$200,0),MATCH(I$8,J!$A$1:$ZZ$1,0))&lt;&gt;"",INDEX(J!$A$1:$ZZ$200,MATCH($A12,J!$A$1:$A$200,0),MATCH(I$8,J!$A$1:$ZZ$1,0)),""),"")</f>
        <v>1.61</v>
      </c>
      <c r="J12" s="43" t="str">
        <f>IFERROR(IF(INDEX(J!$A$1:$ZZ$200,MATCH($A12,J!$A$1:$A$200,0),MATCH(J$8,J!$A$1:$ZZ$1,0))&lt;&gt;"",INDEX(J!$A$1:$ZZ$200,MATCH($A12,J!$A$1:$A$200,0),MATCH(J$8,J!$A$1:$ZZ$1,0)),""),"")</f>
        <v/>
      </c>
      <c r="K12" s="10"/>
      <c r="L12" s="41">
        <v>1971</v>
      </c>
      <c r="M12" s="43">
        <f>IFERROR(IF(INDEX(J!$A$1:$ZZ$200,MATCH($A12,J!$A$1:$A$200,0),MATCH(M$8,J!$A$1:$ZZ$1,0))&lt;&gt;"",INDEX(J!$A$1:$ZZ$200,MATCH($A12,J!$A$1:$A$200,0),MATCH(M$8,J!$A$1:$ZZ$1,0)),""),"")</f>
        <v>-1.0900000000000001</v>
      </c>
      <c r="N12" s="43">
        <f>IFERROR(IF(INDEX(J!$A$1:$ZZ$200,MATCH($A12,J!$A$1:$A$200,0),MATCH(N$8,J!$A$1:$ZZ$1,0))&lt;&gt;"",INDEX(J!$A$1:$ZZ$200,MATCH($A12,J!$A$1:$A$200,0),MATCH(N$8,J!$A$1:$ZZ$1,0)),""),"")</f>
        <v>0.11</v>
      </c>
      <c r="O12" s="43">
        <f>IFERROR(IF(INDEX(J!$A$1:$ZZ$200,MATCH($A12,J!$A$1:$A$200,0),MATCH(O$8,J!$A$1:$ZZ$1,0))&lt;&gt;"",INDEX(J!$A$1:$ZZ$200,MATCH($A12,J!$A$1:$A$200,0),MATCH(O$8,J!$A$1:$ZZ$1,0)),""),"")</f>
        <v>-1.23</v>
      </c>
      <c r="P12" s="10"/>
      <c r="Q12" s="41">
        <v>1971</v>
      </c>
      <c r="R12" s="43">
        <f>IFERROR(IF(INDEX(J!$A$1:$ZZ$200,MATCH($A12,J!$A$1:$A$200,0),MATCH(R$8,J!$A$1:$ZZ$1,0))&lt;&gt;"",INDEX(J!$A$1:$ZZ$200,MATCH($A12,J!$A$1:$A$200,0),MATCH(R$8,J!$A$1:$ZZ$1,0)),""),"")</f>
        <v>0.87</v>
      </c>
      <c r="S12" s="43">
        <f>IFERROR(IF(INDEX(J!$A$1:$ZZ$200,MATCH($A12,J!$A$1:$A$200,0),MATCH(S$8,J!$A$1:$ZZ$1,0))&lt;&gt;"",INDEX(J!$A$1:$ZZ$200,MATCH($A12,J!$A$1:$A$200,0),MATCH(S$8,J!$A$1:$ZZ$1,0)),""),"")</f>
        <v>59.05</v>
      </c>
      <c r="T12" s="43" t="str">
        <f>IFERROR(IF(INDEX(J!$A$1:$ZZ$200,MATCH($A12,J!$A$1:$A$200,0),MATCH(T$8,J!$A$1:$ZZ$1,0))&lt;&gt;"",INDEX(J!$A$1:$ZZ$200,MATCH($A12,J!$A$1:$A$200,0),MATCH(T$8,J!$A$1:$ZZ$1,0)),""),"")</f>
        <v/>
      </c>
      <c r="U12" s="43" t="str">
        <f>IFERROR(IF(INDEX(J!$A$1:$ZZ$200,MATCH($A12,J!$A$1:$A$200,0),MATCH(U$8,J!$A$1:$ZZ$1,0))&lt;&gt;"",INDEX(J!$A$1:$ZZ$200,MATCH($A12,J!$A$1:$A$200,0),MATCH(U$8,J!$A$1:$ZZ$1,0)),""),"")</f>
        <v/>
      </c>
    </row>
    <row r="13" spans="1:21">
      <c r="A13" s="41">
        <f t="shared" ref="A13:A60" si="0">A12+1</f>
        <v>1972</v>
      </c>
      <c r="B13" s="42">
        <f>IFERROR(IF(INDEX(J!$A$1:$ZZ$200,MATCH($A13,J!$A$1:$A$200,0),MATCH(B$8,J!$A$1:$ZZ$1,0))&lt;&gt;"",INDEX(J!$A$1:$ZZ$200,MATCH($A13,J!$A$1:$A$200,0),MATCH(B$8,J!$A$1:$ZZ$1,0)),""),"")</f>
        <v>1490.05</v>
      </c>
      <c r="C13" s="43">
        <f>IFERROR(IF(INDEX(J!$A$1:$ZZ$200,MATCH($A13,J!$A$1:$A$200,0),MATCH(C$8,J!$A$1:$ZZ$1,0))&lt;&gt;"",INDEX(J!$A$1:$ZZ$200,MATCH($A13,J!$A$1:$A$200,0),MATCH(C$8,J!$A$1:$ZZ$1,0)),""),"")</f>
        <v>18.940000000000001</v>
      </c>
      <c r="D13" s="10"/>
      <c r="E13" s="41">
        <v>1972</v>
      </c>
      <c r="F13" s="43">
        <f>IFERROR(IF(INDEX(J!$A$1:$ZZ$200,MATCH($A13,J!$A$1:$A$200,0),MATCH(F$8,J!$A$1:$ZZ$1,0))&lt;&gt;"",INDEX(J!$A$1:$ZZ$200,MATCH($A13,J!$A$1:$A$200,0),MATCH(F$8,J!$A$1:$ZZ$1,0)),""),"")</f>
        <v>3.36</v>
      </c>
      <c r="G13" s="43">
        <f>IFERROR(IF(INDEX(J!$A$1:$ZZ$200,MATCH($A13,J!$A$1:$A$200,0),MATCH(G$8,J!$A$1:$ZZ$1,0))&lt;&gt;"",INDEX(J!$A$1:$ZZ$200,MATCH($A13,J!$A$1:$A$200,0),MATCH(G$8,J!$A$1:$ZZ$1,0)),""),"")</f>
        <v>1.81</v>
      </c>
      <c r="H13" s="43">
        <f>IFERROR(IF(INDEX(J!$A$1:$ZZ$200,MATCH($A13,J!$A$1:$A$200,0),MATCH(H$8,J!$A$1:$ZZ$1,0))&lt;&gt;"",INDEX(J!$A$1:$ZZ$200,MATCH($A13,J!$A$1:$A$200,0),MATCH(H$8,J!$A$1:$ZZ$1,0)),""),"")</f>
        <v>-0.31</v>
      </c>
      <c r="I13" s="43">
        <f>IFERROR(IF(INDEX(J!$A$1:$ZZ$200,MATCH($A13,J!$A$1:$A$200,0),MATCH(I$8,J!$A$1:$ZZ$1,0))&lt;&gt;"",INDEX(J!$A$1:$ZZ$200,MATCH($A13,J!$A$1:$A$200,0),MATCH(I$8,J!$A$1:$ZZ$1,0)),""),"")</f>
        <v>1.86</v>
      </c>
      <c r="J13" s="43" t="str">
        <f>IFERROR(IF(INDEX(J!$A$1:$ZZ$200,MATCH($A13,J!$A$1:$A$200,0),MATCH(J$8,J!$A$1:$ZZ$1,0))&lt;&gt;"",INDEX(J!$A$1:$ZZ$200,MATCH($A13,J!$A$1:$A$200,0),MATCH(J$8,J!$A$1:$ZZ$1,0)),""),"")</f>
        <v/>
      </c>
      <c r="K13" s="10"/>
      <c r="L13" s="41">
        <v>1972</v>
      </c>
      <c r="M13" s="43">
        <f>IFERROR(IF(INDEX(J!$A$1:$ZZ$200,MATCH($A13,J!$A$1:$A$200,0),MATCH(M$8,J!$A$1:$ZZ$1,0))&lt;&gt;"",INDEX(J!$A$1:$ZZ$200,MATCH($A13,J!$A$1:$A$200,0),MATCH(M$8,J!$A$1:$ZZ$1,0)),""),"")</f>
        <v>-0.24</v>
      </c>
      <c r="N13" s="43">
        <f>IFERROR(IF(INDEX(J!$A$1:$ZZ$200,MATCH($A13,J!$A$1:$A$200,0),MATCH(N$8,J!$A$1:$ZZ$1,0))&lt;&gt;"",INDEX(J!$A$1:$ZZ$200,MATCH($A13,J!$A$1:$A$200,0),MATCH(N$8,J!$A$1:$ZZ$1,0)),""),"")</f>
        <v>0</v>
      </c>
      <c r="O13" s="43">
        <f>IFERROR(IF(INDEX(J!$A$1:$ZZ$200,MATCH($A13,J!$A$1:$A$200,0),MATCH(O$8,J!$A$1:$ZZ$1,0))&lt;&gt;"",INDEX(J!$A$1:$ZZ$200,MATCH($A13,J!$A$1:$A$200,0),MATCH(O$8,J!$A$1:$ZZ$1,0)),""),"")</f>
        <v>-0.26</v>
      </c>
      <c r="P13" s="10"/>
      <c r="Q13" s="41">
        <v>1972</v>
      </c>
      <c r="R13" s="43">
        <f>IFERROR(IF(INDEX(J!$A$1:$ZZ$200,MATCH($A13,J!$A$1:$A$200,0),MATCH(R$8,J!$A$1:$ZZ$1,0))&lt;&gt;"",INDEX(J!$A$1:$ZZ$200,MATCH($A13,J!$A$1:$A$200,0),MATCH(R$8,J!$A$1:$ZZ$1,0)),""),"")</f>
        <v>1.01</v>
      </c>
      <c r="S13" s="43">
        <f>IFERROR(IF(INDEX(J!$A$1:$ZZ$200,MATCH($A13,J!$A$1:$A$200,0),MATCH(S$8,J!$A$1:$ZZ$1,0))&lt;&gt;"",INDEX(J!$A$1:$ZZ$200,MATCH($A13,J!$A$1:$A$200,0),MATCH(S$8,J!$A$1:$ZZ$1,0)),""),"")</f>
        <v>59.11</v>
      </c>
      <c r="T13" s="43" t="str">
        <f>IFERROR(IF(INDEX(J!$A$1:$ZZ$200,MATCH($A13,J!$A$1:$A$200,0),MATCH(T$8,J!$A$1:$ZZ$1,0))&lt;&gt;"",INDEX(J!$A$1:$ZZ$200,MATCH($A13,J!$A$1:$A$200,0),MATCH(T$8,J!$A$1:$ZZ$1,0)),""),"")</f>
        <v/>
      </c>
      <c r="U13" s="43" t="str">
        <f>IFERROR(IF(INDEX(J!$A$1:$ZZ$200,MATCH($A13,J!$A$1:$A$200,0),MATCH(U$8,J!$A$1:$ZZ$1,0))&lt;&gt;"",INDEX(J!$A$1:$ZZ$200,MATCH($A13,J!$A$1:$A$200,0),MATCH(U$8,J!$A$1:$ZZ$1,0)),""),"")</f>
        <v/>
      </c>
    </row>
    <row r="14" spans="1:21">
      <c r="A14" s="41">
        <f t="shared" si="0"/>
        <v>1973</v>
      </c>
      <c r="B14" s="42">
        <f>IFERROR(IF(INDEX(J!$A$1:$ZZ$200,MATCH($A14,J!$A$1:$A$200,0),MATCH(B$8,J!$A$1:$ZZ$1,0))&lt;&gt;"",INDEX(J!$A$1:$ZZ$200,MATCH($A14,J!$A$1:$A$200,0),MATCH(B$8,J!$A$1:$ZZ$1,0)),""),"")</f>
        <v>1536.09</v>
      </c>
      <c r="C14" s="43">
        <f>IFERROR(IF(INDEX(J!$A$1:$ZZ$200,MATCH($A14,J!$A$1:$A$200,0),MATCH(C$8,J!$A$1:$ZZ$1,0))&lt;&gt;"",INDEX(J!$A$1:$ZZ$200,MATCH($A14,J!$A$1:$A$200,0),MATCH(C$8,J!$A$1:$ZZ$1,0)),""),"")</f>
        <v>19.46</v>
      </c>
      <c r="D14" s="10"/>
      <c r="E14" s="41">
        <v>1973</v>
      </c>
      <c r="F14" s="43">
        <f>IFERROR(IF(INDEX(J!$A$1:$ZZ$200,MATCH($A14,J!$A$1:$A$200,0),MATCH(F$8,J!$A$1:$ZZ$1,0))&lt;&gt;"",INDEX(J!$A$1:$ZZ$200,MATCH($A14,J!$A$1:$A$200,0),MATCH(F$8,J!$A$1:$ZZ$1,0)),""),"")</f>
        <v>3.04</v>
      </c>
      <c r="G14" s="43">
        <f>IFERROR(IF(INDEX(J!$A$1:$ZZ$200,MATCH($A14,J!$A$1:$A$200,0),MATCH(G$8,J!$A$1:$ZZ$1,0))&lt;&gt;"",INDEX(J!$A$1:$ZZ$200,MATCH($A14,J!$A$1:$A$200,0),MATCH(G$8,J!$A$1:$ZZ$1,0)),""),"")</f>
        <v>1.7</v>
      </c>
      <c r="H14" s="43">
        <f>IFERROR(IF(INDEX(J!$A$1:$ZZ$200,MATCH($A14,J!$A$1:$A$200,0),MATCH(H$8,J!$A$1:$ZZ$1,0))&lt;&gt;"",INDEX(J!$A$1:$ZZ$200,MATCH($A14,J!$A$1:$A$200,0),MATCH(H$8,J!$A$1:$ZZ$1,0)),""),"")</f>
        <v>-0.39</v>
      </c>
      <c r="I14" s="43">
        <f>IFERROR(IF(INDEX(J!$A$1:$ZZ$200,MATCH($A14,J!$A$1:$A$200,0),MATCH(I$8,J!$A$1:$ZZ$1,0))&lt;&gt;"",INDEX(J!$A$1:$ZZ$200,MATCH($A14,J!$A$1:$A$200,0),MATCH(I$8,J!$A$1:$ZZ$1,0)),""),"")</f>
        <v>1.73</v>
      </c>
      <c r="J14" s="43" t="str">
        <f>IFERROR(IF(INDEX(J!$A$1:$ZZ$200,MATCH($A14,J!$A$1:$A$200,0),MATCH(J$8,J!$A$1:$ZZ$1,0))&lt;&gt;"",INDEX(J!$A$1:$ZZ$200,MATCH($A14,J!$A$1:$A$200,0),MATCH(J$8,J!$A$1:$ZZ$1,0)),""),"")</f>
        <v/>
      </c>
      <c r="K14" s="10"/>
      <c r="L14" s="41">
        <v>1973</v>
      </c>
      <c r="M14" s="43">
        <f>IFERROR(IF(INDEX(J!$A$1:$ZZ$200,MATCH($A14,J!$A$1:$A$200,0),MATCH(M$8,J!$A$1:$ZZ$1,0))&lt;&gt;"",INDEX(J!$A$1:$ZZ$200,MATCH($A14,J!$A$1:$A$200,0),MATCH(M$8,J!$A$1:$ZZ$1,0)),""),"")</f>
        <v>1.38</v>
      </c>
      <c r="N14" s="43">
        <f>IFERROR(IF(INDEX(J!$A$1:$ZZ$200,MATCH($A14,J!$A$1:$A$200,0),MATCH(N$8,J!$A$1:$ZZ$1,0))&lt;&gt;"",INDEX(J!$A$1:$ZZ$200,MATCH($A14,J!$A$1:$A$200,0),MATCH(N$8,J!$A$1:$ZZ$1,0)),""),"")</f>
        <v>0.21</v>
      </c>
      <c r="O14" s="43">
        <f>IFERROR(IF(INDEX(J!$A$1:$ZZ$200,MATCH($A14,J!$A$1:$A$200,0),MATCH(O$8,J!$A$1:$ZZ$1,0))&lt;&gt;"",INDEX(J!$A$1:$ZZ$200,MATCH($A14,J!$A$1:$A$200,0),MATCH(O$8,J!$A$1:$ZZ$1,0)),""),"")</f>
        <v>1.17</v>
      </c>
      <c r="P14" s="10"/>
      <c r="Q14" s="41">
        <v>1973</v>
      </c>
      <c r="R14" s="43">
        <f>IFERROR(IF(INDEX(J!$A$1:$ZZ$200,MATCH($A14,J!$A$1:$A$200,0),MATCH(R$8,J!$A$1:$ZZ$1,0))&lt;&gt;"",INDEX(J!$A$1:$ZZ$200,MATCH($A14,J!$A$1:$A$200,0),MATCH(R$8,J!$A$1:$ZZ$1,0)),""),"")</f>
        <v>1.1499999999999999</v>
      </c>
      <c r="S14" s="43">
        <f>IFERROR(IF(INDEX(J!$A$1:$ZZ$200,MATCH($A14,J!$A$1:$A$200,0),MATCH(S$8,J!$A$1:$ZZ$1,0))&lt;&gt;"",INDEX(J!$A$1:$ZZ$200,MATCH($A14,J!$A$1:$A$200,0),MATCH(S$8,J!$A$1:$ZZ$1,0)),""),"")</f>
        <v>59.19</v>
      </c>
      <c r="T14" s="43" t="str">
        <f>IFERROR(IF(INDEX(J!$A$1:$ZZ$200,MATCH($A14,J!$A$1:$A$200,0),MATCH(T$8,J!$A$1:$ZZ$1,0))&lt;&gt;"",INDEX(J!$A$1:$ZZ$200,MATCH($A14,J!$A$1:$A$200,0),MATCH(T$8,J!$A$1:$ZZ$1,0)),""),"")</f>
        <v/>
      </c>
      <c r="U14" s="43" t="str">
        <f>IFERROR(IF(INDEX(J!$A$1:$ZZ$200,MATCH($A14,J!$A$1:$A$200,0),MATCH(U$8,J!$A$1:$ZZ$1,0))&lt;&gt;"",INDEX(J!$A$1:$ZZ$200,MATCH($A14,J!$A$1:$A$200,0),MATCH(U$8,J!$A$1:$ZZ$1,0)),""),"")</f>
        <v/>
      </c>
    </row>
    <row r="15" spans="1:21">
      <c r="A15" s="41">
        <f t="shared" si="0"/>
        <v>1974</v>
      </c>
      <c r="B15" s="42">
        <f>IFERROR(IF(INDEX(J!$A$1:$ZZ$200,MATCH($A15,J!$A$1:$A$200,0),MATCH(B$8,J!$A$1:$ZZ$1,0))&lt;&gt;"",INDEX(J!$A$1:$ZZ$200,MATCH($A15,J!$A$1:$A$200,0),MATCH(B$8,J!$A$1:$ZZ$1,0)),""),"")</f>
        <v>1577.36</v>
      </c>
      <c r="C15" s="43">
        <f>IFERROR(IF(INDEX(J!$A$1:$ZZ$200,MATCH($A15,J!$A$1:$A$200,0),MATCH(C$8,J!$A$1:$ZZ$1,0))&lt;&gt;"",INDEX(J!$A$1:$ZZ$200,MATCH($A15,J!$A$1:$A$200,0),MATCH(C$8,J!$A$1:$ZZ$1,0)),""),"")</f>
        <v>19.97</v>
      </c>
      <c r="D15" s="10"/>
      <c r="E15" s="41">
        <v>1974</v>
      </c>
      <c r="F15" s="43">
        <f>IFERROR(IF(INDEX(J!$A$1:$ZZ$200,MATCH($A15,J!$A$1:$A$200,0),MATCH(F$8,J!$A$1:$ZZ$1,0))&lt;&gt;"",INDEX(J!$A$1:$ZZ$200,MATCH($A15,J!$A$1:$A$200,0),MATCH(F$8,J!$A$1:$ZZ$1,0)),""),"")</f>
        <v>2.61</v>
      </c>
      <c r="G15" s="43">
        <f>IFERROR(IF(INDEX(J!$A$1:$ZZ$200,MATCH($A15,J!$A$1:$A$200,0),MATCH(G$8,J!$A$1:$ZZ$1,0))&lt;&gt;"",INDEX(J!$A$1:$ZZ$200,MATCH($A15,J!$A$1:$A$200,0),MATCH(G$8,J!$A$1:$ZZ$1,0)),""),"")</f>
        <v>1.5</v>
      </c>
      <c r="H15" s="43">
        <f>IFERROR(IF(INDEX(J!$A$1:$ZZ$200,MATCH($A15,J!$A$1:$A$200,0),MATCH(H$8,J!$A$1:$ZZ$1,0))&lt;&gt;"",INDEX(J!$A$1:$ZZ$200,MATCH($A15,J!$A$1:$A$200,0),MATCH(H$8,J!$A$1:$ZZ$1,0)),""),"")</f>
        <v>-0.62</v>
      </c>
      <c r="I15" s="43">
        <f>IFERROR(IF(INDEX(J!$A$1:$ZZ$200,MATCH($A15,J!$A$1:$A$200,0),MATCH(I$8,J!$A$1:$ZZ$1,0))&lt;&gt;"",INDEX(J!$A$1:$ZZ$200,MATCH($A15,J!$A$1:$A$200,0),MATCH(I$8,J!$A$1:$ZZ$1,0)),""),"")</f>
        <v>1.73</v>
      </c>
      <c r="J15" s="43" t="str">
        <f>IFERROR(IF(INDEX(J!$A$1:$ZZ$200,MATCH($A15,J!$A$1:$A$200,0),MATCH(J$8,J!$A$1:$ZZ$1,0))&lt;&gt;"",INDEX(J!$A$1:$ZZ$200,MATCH($A15,J!$A$1:$A$200,0),MATCH(J$8,J!$A$1:$ZZ$1,0)),""),"")</f>
        <v/>
      </c>
      <c r="K15" s="10"/>
      <c r="L15" s="41">
        <v>1974</v>
      </c>
      <c r="M15" s="43">
        <f>IFERROR(IF(INDEX(J!$A$1:$ZZ$200,MATCH($A15,J!$A$1:$A$200,0),MATCH(M$8,J!$A$1:$ZZ$1,0))&lt;&gt;"",INDEX(J!$A$1:$ZZ$200,MATCH($A15,J!$A$1:$A$200,0),MATCH(M$8,J!$A$1:$ZZ$1,0)),""),"")</f>
        <v>-0.37</v>
      </c>
      <c r="N15" s="43">
        <f>IFERROR(IF(INDEX(J!$A$1:$ZZ$200,MATCH($A15,J!$A$1:$A$200,0),MATCH(N$8,J!$A$1:$ZZ$1,0))&lt;&gt;"",INDEX(J!$A$1:$ZZ$200,MATCH($A15,J!$A$1:$A$200,0),MATCH(N$8,J!$A$1:$ZZ$1,0)),""),"")</f>
        <v>-1.19</v>
      </c>
      <c r="O15" s="43">
        <f>IFERROR(IF(INDEX(J!$A$1:$ZZ$200,MATCH($A15,J!$A$1:$A$200,0),MATCH(O$8,J!$A$1:$ZZ$1,0))&lt;&gt;"",INDEX(J!$A$1:$ZZ$200,MATCH($A15,J!$A$1:$A$200,0),MATCH(O$8,J!$A$1:$ZZ$1,0)),""),"")</f>
        <v>0.81</v>
      </c>
      <c r="P15" s="10"/>
      <c r="Q15" s="41">
        <v>1974</v>
      </c>
      <c r="R15" s="43">
        <f>IFERROR(IF(INDEX(J!$A$1:$ZZ$200,MATCH($A15,J!$A$1:$A$200,0),MATCH(R$8,J!$A$1:$ZZ$1,0))&lt;&gt;"",INDEX(J!$A$1:$ZZ$200,MATCH($A15,J!$A$1:$A$200,0),MATCH(R$8,J!$A$1:$ZZ$1,0)),""),"")</f>
        <v>1.44</v>
      </c>
      <c r="S15" s="43">
        <f>IFERROR(IF(INDEX(J!$A$1:$ZZ$200,MATCH($A15,J!$A$1:$A$200,0),MATCH(S$8,J!$A$1:$ZZ$1,0))&lt;&gt;"",INDEX(J!$A$1:$ZZ$200,MATCH($A15,J!$A$1:$A$200,0),MATCH(S$8,J!$A$1:$ZZ$1,0)),""),"")</f>
        <v>59.28</v>
      </c>
      <c r="T15" s="43" t="str">
        <f>IFERROR(IF(INDEX(J!$A$1:$ZZ$200,MATCH($A15,J!$A$1:$A$200,0),MATCH(T$8,J!$A$1:$ZZ$1,0))&lt;&gt;"",INDEX(J!$A$1:$ZZ$200,MATCH($A15,J!$A$1:$A$200,0),MATCH(T$8,J!$A$1:$ZZ$1,0)),""),"")</f>
        <v/>
      </c>
      <c r="U15" s="43" t="str">
        <f>IFERROR(IF(INDEX(J!$A$1:$ZZ$200,MATCH($A15,J!$A$1:$A$200,0),MATCH(U$8,J!$A$1:$ZZ$1,0))&lt;&gt;"",INDEX(J!$A$1:$ZZ$200,MATCH($A15,J!$A$1:$A$200,0),MATCH(U$8,J!$A$1:$ZZ$1,0)),""),"")</f>
        <v/>
      </c>
    </row>
    <row r="16" spans="1:21">
      <c r="A16" s="41">
        <f t="shared" si="0"/>
        <v>1975</v>
      </c>
      <c r="B16" s="42">
        <f>IFERROR(IF(INDEX(J!$A$1:$ZZ$200,MATCH($A16,J!$A$1:$A$200,0),MATCH(B$8,J!$A$1:$ZZ$1,0))&lt;&gt;"",INDEX(J!$A$1:$ZZ$200,MATCH($A16,J!$A$1:$A$200,0),MATCH(B$8,J!$A$1:$ZZ$1,0)),""),"")</f>
        <v>1606.44</v>
      </c>
      <c r="C16" s="43">
        <f>IFERROR(IF(INDEX(J!$A$1:$ZZ$200,MATCH($A16,J!$A$1:$A$200,0),MATCH(C$8,J!$A$1:$ZZ$1,0))&lt;&gt;"",INDEX(J!$A$1:$ZZ$200,MATCH($A16,J!$A$1:$A$200,0),MATCH(C$8,J!$A$1:$ZZ$1,0)),""),"")</f>
        <v>20.420000000000002</v>
      </c>
      <c r="D16" s="10"/>
      <c r="E16" s="41">
        <v>1975</v>
      </c>
      <c r="F16" s="43">
        <f>IFERROR(IF(INDEX(J!$A$1:$ZZ$200,MATCH($A16,J!$A$1:$A$200,0),MATCH(F$8,J!$A$1:$ZZ$1,0))&lt;&gt;"",INDEX(J!$A$1:$ZZ$200,MATCH($A16,J!$A$1:$A$200,0),MATCH(F$8,J!$A$1:$ZZ$1,0)),""),"")</f>
        <v>1.84</v>
      </c>
      <c r="G16" s="43">
        <f>IFERROR(IF(INDEX(J!$A$1:$ZZ$200,MATCH($A16,J!$A$1:$A$200,0),MATCH(G$8,J!$A$1:$ZZ$1,0))&lt;&gt;"",INDEX(J!$A$1:$ZZ$200,MATCH($A16,J!$A$1:$A$200,0),MATCH(G$8,J!$A$1:$ZZ$1,0)),""),"")</f>
        <v>1.29</v>
      </c>
      <c r="H16" s="43">
        <f>IFERROR(IF(INDEX(J!$A$1:$ZZ$200,MATCH($A16,J!$A$1:$A$200,0),MATCH(H$8,J!$A$1:$ZZ$1,0))&lt;&gt;"",INDEX(J!$A$1:$ZZ$200,MATCH($A16,J!$A$1:$A$200,0),MATCH(H$8,J!$A$1:$ZZ$1,0)),""),"")</f>
        <v>-0.8</v>
      </c>
      <c r="I16" s="43">
        <f>IFERROR(IF(INDEX(J!$A$1:$ZZ$200,MATCH($A16,J!$A$1:$A$200,0),MATCH(I$8,J!$A$1:$ZZ$1,0))&lt;&gt;"",INDEX(J!$A$1:$ZZ$200,MATCH($A16,J!$A$1:$A$200,0),MATCH(I$8,J!$A$1:$ZZ$1,0)),""),"")</f>
        <v>1.35</v>
      </c>
      <c r="J16" s="43" t="str">
        <f>IFERROR(IF(INDEX(J!$A$1:$ZZ$200,MATCH($A16,J!$A$1:$A$200,0),MATCH(J$8,J!$A$1:$ZZ$1,0))&lt;&gt;"",INDEX(J!$A$1:$ZZ$200,MATCH($A16,J!$A$1:$A$200,0),MATCH(J$8,J!$A$1:$ZZ$1,0)),""),"")</f>
        <v/>
      </c>
      <c r="K16" s="10"/>
      <c r="L16" s="41">
        <v>1975</v>
      </c>
      <c r="M16" s="43">
        <f>IFERROR(IF(INDEX(J!$A$1:$ZZ$200,MATCH($A16,J!$A$1:$A$200,0),MATCH(M$8,J!$A$1:$ZZ$1,0))&lt;&gt;"",INDEX(J!$A$1:$ZZ$200,MATCH($A16,J!$A$1:$A$200,0),MATCH(M$8,J!$A$1:$ZZ$1,0)),""),"")</f>
        <v>-3</v>
      </c>
      <c r="N16" s="43">
        <f>IFERROR(IF(INDEX(J!$A$1:$ZZ$200,MATCH($A16,J!$A$1:$A$200,0),MATCH(N$8,J!$A$1:$ZZ$1,0))&lt;&gt;"",INDEX(J!$A$1:$ZZ$200,MATCH($A16,J!$A$1:$A$200,0),MATCH(N$8,J!$A$1:$ZZ$1,0)),""),"")</f>
        <v>-3.32</v>
      </c>
      <c r="O16" s="43">
        <f>IFERROR(IF(INDEX(J!$A$1:$ZZ$200,MATCH($A16,J!$A$1:$A$200,0),MATCH(O$8,J!$A$1:$ZZ$1,0))&lt;&gt;"",INDEX(J!$A$1:$ZZ$200,MATCH($A16,J!$A$1:$A$200,0),MATCH(O$8,J!$A$1:$ZZ$1,0)),""),"")</f>
        <v>0.32</v>
      </c>
      <c r="P16" s="10"/>
      <c r="Q16" s="41">
        <v>1975</v>
      </c>
      <c r="R16" s="43">
        <f>IFERROR(IF(INDEX(J!$A$1:$ZZ$200,MATCH($A16,J!$A$1:$A$200,0),MATCH(R$8,J!$A$1:$ZZ$1,0))&lt;&gt;"",INDEX(J!$A$1:$ZZ$200,MATCH($A16,J!$A$1:$A$200,0),MATCH(R$8,J!$A$1:$ZZ$1,0)),""),"")</f>
        <v>1.71</v>
      </c>
      <c r="S16" s="43">
        <f>IFERROR(IF(INDEX(J!$A$1:$ZZ$200,MATCH($A16,J!$A$1:$A$200,0),MATCH(S$8,J!$A$1:$ZZ$1,0))&lt;&gt;"",INDEX(J!$A$1:$ZZ$200,MATCH($A16,J!$A$1:$A$200,0),MATCH(S$8,J!$A$1:$ZZ$1,0)),""),"")</f>
        <v>59.39</v>
      </c>
      <c r="T16" s="43" t="str">
        <f>IFERROR(IF(INDEX(J!$A$1:$ZZ$200,MATCH($A16,J!$A$1:$A$200,0),MATCH(T$8,J!$A$1:$ZZ$1,0))&lt;&gt;"",INDEX(J!$A$1:$ZZ$200,MATCH($A16,J!$A$1:$A$200,0),MATCH(T$8,J!$A$1:$ZZ$1,0)),""),"")</f>
        <v/>
      </c>
      <c r="U16" s="43" t="str">
        <f>IFERROR(IF(INDEX(J!$A$1:$ZZ$200,MATCH($A16,J!$A$1:$A$200,0),MATCH(U$8,J!$A$1:$ZZ$1,0))&lt;&gt;"",INDEX(J!$A$1:$ZZ$200,MATCH($A16,J!$A$1:$A$200,0),MATCH(U$8,J!$A$1:$ZZ$1,0)),""),"")</f>
        <v/>
      </c>
    </row>
    <row r="17" spans="1:21">
      <c r="A17" s="41">
        <f t="shared" si="0"/>
        <v>1976</v>
      </c>
      <c r="B17" s="42">
        <f>IFERROR(IF(INDEX(J!$A$1:$ZZ$200,MATCH($A17,J!$A$1:$A$200,0),MATCH(B$8,J!$A$1:$ZZ$1,0))&lt;&gt;"",INDEX(J!$A$1:$ZZ$200,MATCH($A17,J!$A$1:$A$200,0),MATCH(B$8,J!$A$1:$ZZ$1,0)),""),"")</f>
        <v>1640.28</v>
      </c>
      <c r="C17" s="43">
        <f>IFERROR(IF(INDEX(J!$A$1:$ZZ$200,MATCH($A17,J!$A$1:$A$200,0),MATCH(C$8,J!$A$1:$ZZ$1,0))&lt;&gt;"",INDEX(J!$A$1:$ZZ$200,MATCH($A17,J!$A$1:$A$200,0),MATCH(C$8,J!$A$1:$ZZ$1,0)),""),"")</f>
        <v>20.94</v>
      </c>
      <c r="D17" s="10"/>
      <c r="E17" s="41">
        <v>1976</v>
      </c>
      <c r="F17" s="43">
        <f>IFERROR(IF(INDEX(J!$A$1:$ZZ$200,MATCH($A17,J!$A$1:$A$200,0),MATCH(F$8,J!$A$1:$ZZ$1,0))&lt;&gt;"",INDEX(J!$A$1:$ZZ$200,MATCH($A17,J!$A$1:$A$200,0),MATCH(F$8,J!$A$1:$ZZ$1,0)),""),"")</f>
        <v>2.1</v>
      </c>
      <c r="G17" s="43">
        <f>IFERROR(IF(INDEX(J!$A$1:$ZZ$200,MATCH($A17,J!$A$1:$A$200,0),MATCH(G$8,J!$A$1:$ZZ$1,0))&lt;&gt;"",INDEX(J!$A$1:$ZZ$200,MATCH($A17,J!$A$1:$A$200,0),MATCH(G$8,J!$A$1:$ZZ$1,0)),""),"")</f>
        <v>1.22</v>
      </c>
      <c r="H17" s="43">
        <f>IFERROR(IF(INDEX(J!$A$1:$ZZ$200,MATCH($A17,J!$A$1:$A$200,0),MATCH(H$8,J!$A$1:$ZZ$1,0))&lt;&gt;"",INDEX(J!$A$1:$ZZ$200,MATCH($A17,J!$A$1:$A$200,0),MATCH(H$8,J!$A$1:$ZZ$1,0)),""),"")</f>
        <v>-0.7</v>
      </c>
      <c r="I17" s="43">
        <f>IFERROR(IF(INDEX(J!$A$1:$ZZ$200,MATCH($A17,J!$A$1:$A$200,0),MATCH(I$8,J!$A$1:$ZZ$1,0))&lt;&gt;"",INDEX(J!$A$1:$ZZ$200,MATCH($A17,J!$A$1:$A$200,0),MATCH(I$8,J!$A$1:$ZZ$1,0)),""),"")</f>
        <v>1.57</v>
      </c>
      <c r="J17" s="43" t="str">
        <f>IFERROR(IF(INDEX(J!$A$1:$ZZ$200,MATCH($A17,J!$A$1:$A$200,0),MATCH(J$8,J!$A$1:$ZZ$1,0))&lt;&gt;"",INDEX(J!$A$1:$ZZ$200,MATCH($A17,J!$A$1:$A$200,0),MATCH(J$8,J!$A$1:$ZZ$1,0)),""),"")</f>
        <v/>
      </c>
      <c r="K17" s="10"/>
      <c r="L17" s="41">
        <v>1976</v>
      </c>
      <c r="M17" s="43">
        <f>IFERROR(IF(INDEX(J!$A$1:$ZZ$200,MATCH($A17,J!$A$1:$A$200,0),MATCH(M$8,J!$A$1:$ZZ$1,0))&lt;&gt;"",INDEX(J!$A$1:$ZZ$200,MATCH($A17,J!$A$1:$A$200,0),MATCH(M$8,J!$A$1:$ZZ$1,0)),""),"")</f>
        <v>-0.28999999999999998</v>
      </c>
      <c r="N17" s="43">
        <f>IFERROR(IF(INDEX(J!$A$1:$ZZ$200,MATCH($A17,J!$A$1:$A$200,0),MATCH(N$8,J!$A$1:$ZZ$1,0))&lt;&gt;"",INDEX(J!$A$1:$ZZ$200,MATCH($A17,J!$A$1:$A$200,0),MATCH(N$8,J!$A$1:$ZZ$1,0)),""),"")</f>
        <v>-2.48</v>
      </c>
      <c r="O17" s="43">
        <f>IFERROR(IF(INDEX(J!$A$1:$ZZ$200,MATCH($A17,J!$A$1:$A$200,0),MATCH(O$8,J!$A$1:$ZZ$1,0))&lt;&gt;"",INDEX(J!$A$1:$ZZ$200,MATCH($A17,J!$A$1:$A$200,0),MATCH(O$8,J!$A$1:$ZZ$1,0)),""),"")</f>
        <v>2.19</v>
      </c>
      <c r="P17" s="10"/>
      <c r="Q17" s="41">
        <v>1976</v>
      </c>
      <c r="R17" s="43">
        <f>IFERROR(IF(INDEX(J!$A$1:$ZZ$200,MATCH($A17,J!$A$1:$A$200,0),MATCH(R$8,J!$A$1:$ZZ$1,0))&lt;&gt;"",INDEX(J!$A$1:$ZZ$200,MATCH($A17,J!$A$1:$A$200,0),MATCH(R$8,J!$A$1:$ZZ$1,0)),""),"")</f>
        <v>1.98</v>
      </c>
      <c r="S17" s="43">
        <f>IFERROR(IF(INDEX(J!$A$1:$ZZ$200,MATCH($A17,J!$A$1:$A$200,0),MATCH(S$8,J!$A$1:$ZZ$1,0))&lt;&gt;"",INDEX(J!$A$1:$ZZ$200,MATCH($A17,J!$A$1:$A$200,0),MATCH(S$8,J!$A$1:$ZZ$1,0)),""),"")</f>
        <v>59.52</v>
      </c>
      <c r="T17" s="43" t="str">
        <f>IFERROR(IF(INDEX(J!$A$1:$ZZ$200,MATCH($A17,J!$A$1:$A$200,0),MATCH(T$8,J!$A$1:$ZZ$1,0))&lt;&gt;"",INDEX(J!$A$1:$ZZ$200,MATCH($A17,J!$A$1:$A$200,0),MATCH(T$8,J!$A$1:$ZZ$1,0)),""),"")</f>
        <v/>
      </c>
      <c r="U17" s="43" t="str">
        <f>IFERROR(IF(INDEX(J!$A$1:$ZZ$200,MATCH($A17,J!$A$1:$A$200,0),MATCH(U$8,J!$A$1:$ZZ$1,0))&lt;&gt;"",INDEX(J!$A$1:$ZZ$200,MATCH($A17,J!$A$1:$A$200,0),MATCH(U$8,J!$A$1:$ZZ$1,0)),""),"")</f>
        <v/>
      </c>
    </row>
    <row r="18" spans="1:21">
      <c r="A18" s="41">
        <f t="shared" si="0"/>
        <v>1977</v>
      </c>
      <c r="B18" s="42">
        <f>IFERROR(IF(INDEX(J!$A$1:$ZZ$200,MATCH($A18,J!$A$1:$A$200,0),MATCH(B$8,J!$A$1:$ZZ$1,0))&lt;&gt;"",INDEX(J!$A$1:$ZZ$200,MATCH($A18,J!$A$1:$A$200,0),MATCH(B$8,J!$A$1:$ZZ$1,0)),""),"")</f>
        <v>1678.99</v>
      </c>
      <c r="C18" s="43">
        <f>IFERROR(IF(INDEX(J!$A$1:$ZZ$200,MATCH($A18,J!$A$1:$A$200,0),MATCH(C$8,J!$A$1:$ZZ$1,0))&lt;&gt;"",INDEX(J!$A$1:$ZZ$200,MATCH($A18,J!$A$1:$A$200,0),MATCH(C$8,J!$A$1:$ZZ$1,0)),""),"")</f>
        <v>21.48</v>
      </c>
      <c r="D18" s="10"/>
      <c r="E18" s="41">
        <v>1977</v>
      </c>
      <c r="F18" s="43">
        <f>IFERROR(IF(INDEX(J!$A$1:$ZZ$200,MATCH($A18,J!$A$1:$A$200,0),MATCH(F$8,J!$A$1:$ZZ$1,0))&lt;&gt;"",INDEX(J!$A$1:$ZZ$200,MATCH($A18,J!$A$1:$A$200,0),MATCH(F$8,J!$A$1:$ZZ$1,0)),""),"")</f>
        <v>2.34</v>
      </c>
      <c r="G18" s="43">
        <f>IFERROR(IF(INDEX(J!$A$1:$ZZ$200,MATCH($A18,J!$A$1:$A$200,0),MATCH(G$8,J!$A$1:$ZZ$1,0))&lt;&gt;"",INDEX(J!$A$1:$ZZ$200,MATCH($A18,J!$A$1:$A$200,0),MATCH(G$8,J!$A$1:$ZZ$1,0)),""),"")</f>
        <v>1.22</v>
      </c>
      <c r="H18" s="43">
        <f>IFERROR(IF(INDEX(J!$A$1:$ZZ$200,MATCH($A18,J!$A$1:$A$200,0),MATCH(H$8,J!$A$1:$ZZ$1,0))&lt;&gt;"",INDEX(J!$A$1:$ZZ$200,MATCH($A18,J!$A$1:$A$200,0),MATCH(H$8,J!$A$1:$ZZ$1,0)),""),"")</f>
        <v>-0.42</v>
      </c>
      <c r="I18" s="43">
        <f>IFERROR(IF(INDEX(J!$A$1:$ZZ$200,MATCH($A18,J!$A$1:$A$200,0),MATCH(I$8,J!$A$1:$ZZ$1,0))&lt;&gt;"",INDEX(J!$A$1:$ZZ$200,MATCH($A18,J!$A$1:$A$200,0),MATCH(I$8,J!$A$1:$ZZ$1,0)),""),"")</f>
        <v>1.54</v>
      </c>
      <c r="J18" s="43" t="str">
        <f>IFERROR(IF(INDEX(J!$A$1:$ZZ$200,MATCH($A18,J!$A$1:$A$200,0),MATCH(J$8,J!$A$1:$ZZ$1,0))&lt;&gt;"",INDEX(J!$A$1:$ZZ$200,MATCH($A18,J!$A$1:$A$200,0),MATCH(J$8,J!$A$1:$ZZ$1,0)),""),"")</f>
        <v/>
      </c>
      <c r="K18" s="10"/>
      <c r="L18" s="41">
        <v>1977</v>
      </c>
      <c r="M18" s="43">
        <f>IFERROR(IF(INDEX(J!$A$1:$ZZ$200,MATCH($A18,J!$A$1:$A$200,0),MATCH(M$8,J!$A$1:$ZZ$1,0))&lt;&gt;"",INDEX(J!$A$1:$ZZ$200,MATCH($A18,J!$A$1:$A$200,0),MATCH(M$8,J!$A$1:$ZZ$1,0)),""),"")</f>
        <v>0.67</v>
      </c>
      <c r="N18" s="43">
        <f>IFERROR(IF(INDEX(J!$A$1:$ZZ$200,MATCH($A18,J!$A$1:$A$200,0),MATCH(N$8,J!$A$1:$ZZ$1,0))&lt;&gt;"",INDEX(J!$A$1:$ZZ$200,MATCH($A18,J!$A$1:$A$200,0),MATCH(N$8,J!$A$1:$ZZ$1,0)),""),"")</f>
        <v>-2.5499999999999998</v>
      </c>
      <c r="O18" s="43">
        <f>IFERROR(IF(INDEX(J!$A$1:$ZZ$200,MATCH($A18,J!$A$1:$A$200,0),MATCH(O$8,J!$A$1:$ZZ$1,0))&lt;&gt;"",INDEX(J!$A$1:$ZZ$200,MATCH($A18,J!$A$1:$A$200,0),MATCH(O$8,J!$A$1:$ZZ$1,0)),""),"")</f>
        <v>3.22</v>
      </c>
      <c r="P18" s="10"/>
      <c r="Q18" s="41">
        <v>1977</v>
      </c>
      <c r="R18" s="43">
        <f>IFERROR(IF(INDEX(J!$A$1:$ZZ$200,MATCH($A18,J!$A$1:$A$200,0),MATCH(R$8,J!$A$1:$ZZ$1,0))&lt;&gt;"",INDEX(J!$A$1:$ZZ$200,MATCH($A18,J!$A$1:$A$200,0),MATCH(R$8,J!$A$1:$ZZ$1,0)),""),"")</f>
        <v>2.17</v>
      </c>
      <c r="S18" s="43">
        <f>IFERROR(IF(INDEX(J!$A$1:$ZZ$200,MATCH($A18,J!$A$1:$A$200,0),MATCH(S$8,J!$A$1:$ZZ$1,0))&lt;&gt;"",INDEX(J!$A$1:$ZZ$200,MATCH($A18,J!$A$1:$A$200,0),MATCH(S$8,J!$A$1:$ZZ$1,0)),""),"")</f>
        <v>59.67</v>
      </c>
      <c r="T18" s="43" t="str">
        <f>IFERROR(IF(INDEX(J!$A$1:$ZZ$200,MATCH($A18,J!$A$1:$A$200,0),MATCH(T$8,J!$A$1:$ZZ$1,0))&lt;&gt;"",INDEX(J!$A$1:$ZZ$200,MATCH($A18,J!$A$1:$A$200,0),MATCH(T$8,J!$A$1:$ZZ$1,0)),""),"")</f>
        <v/>
      </c>
      <c r="U18" s="43" t="str">
        <f>IFERROR(IF(INDEX(J!$A$1:$ZZ$200,MATCH($A18,J!$A$1:$A$200,0),MATCH(U$8,J!$A$1:$ZZ$1,0))&lt;&gt;"",INDEX(J!$A$1:$ZZ$200,MATCH($A18,J!$A$1:$A$200,0),MATCH(U$8,J!$A$1:$ZZ$1,0)),""),"")</f>
        <v/>
      </c>
    </row>
    <row r="19" spans="1:21">
      <c r="A19" s="41">
        <f t="shared" si="0"/>
        <v>1978</v>
      </c>
      <c r="B19" s="42">
        <f>IFERROR(IF(INDEX(J!$A$1:$ZZ$200,MATCH($A19,J!$A$1:$A$200,0),MATCH(B$8,J!$A$1:$ZZ$1,0))&lt;&gt;"",INDEX(J!$A$1:$ZZ$200,MATCH($A19,J!$A$1:$A$200,0),MATCH(B$8,J!$A$1:$ZZ$1,0)),""),"")</f>
        <v>1721.44</v>
      </c>
      <c r="C19" s="43">
        <f>IFERROR(IF(INDEX(J!$A$1:$ZZ$200,MATCH($A19,J!$A$1:$A$200,0),MATCH(C$8,J!$A$1:$ZZ$1,0))&lt;&gt;"",INDEX(J!$A$1:$ZZ$200,MATCH($A19,J!$A$1:$A$200,0),MATCH(C$8,J!$A$1:$ZZ$1,0)),""),"")</f>
        <v>22.04</v>
      </c>
      <c r="D19" s="10"/>
      <c r="E19" s="41">
        <v>1978</v>
      </c>
      <c r="F19" s="43">
        <f>IFERROR(IF(INDEX(J!$A$1:$ZZ$200,MATCH($A19,J!$A$1:$A$200,0),MATCH(F$8,J!$A$1:$ZZ$1,0))&lt;&gt;"",INDEX(J!$A$1:$ZZ$200,MATCH($A19,J!$A$1:$A$200,0),MATCH(F$8,J!$A$1:$ZZ$1,0)),""),"")</f>
        <v>2.5</v>
      </c>
      <c r="G19" s="43">
        <f>IFERROR(IF(INDEX(J!$A$1:$ZZ$200,MATCH($A19,J!$A$1:$A$200,0),MATCH(G$8,J!$A$1:$ZZ$1,0))&lt;&gt;"",INDEX(J!$A$1:$ZZ$200,MATCH($A19,J!$A$1:$A$200,0),MATCH(G$8,J!$A$1:$ZZ$1,0)),""),"")</f>
        <v>1.23</v>
      </c>
      <c r="H19" s="43">
        <f>IFERROR(IF(INDEX(J!$A$1:$ZZ$200,MATCH($A19,J!$A$1:$A$200,0),MATCH(H$8,J!$A$1:$ZZ$1,0))&lt;&gt;"",INDEX(J!$A$1:$ZZ$200,MATCH($A19,J!$A$1:$A$200,0),MATCH(H$8,J!$A$1:$ZZ$1,0)),""),"")</f>
        <v>-0.27</v>
      </c>
      <c r="I19" s="43">
        <f>IFERROR(IF(INDEX(J!$A$1:$ZZ$200,MATCH($A19,J!$A$1:$A$200,0),MATCH(I$8,J!$A$1:$ZZ$1,0))&lt;&gt;"",INDEX(J!$A$1:$ZZ$200,MATCH($A19,J!$A$1:$A$200,0),MATCH(I$8,J!$A$1:$ZZ$1,0)),""),"")</f>
        <v>1.54</v>
      </c>
      <c r="J19" s="43" t="str">
        <f>IFERROR(IF(INDEX(J!$A$1:$ZZ$200,MATCH($A19,J!$A$1:$A$200,0),MATCH(J$8,J!$A$1:$ZZ$1,0))&lt;&gt;"",INDEX(J!$A$1:$ZZ$200,MATCH($A19,J!$A$1:$A$200,0),MATCH(J$8,J!$A$1:$ZZ$1,0)),""),"")</f>
        <v/>
      </c>
      <c r="K19" s="10"/>
      <c r="L19" s="41">
        <v>1978</v>
      </c>
      <c r="M19" s="43">
        <f>IFERROR(IF(INDEX(J!$A$1:$ZZ$200,MATCH($A19,J!$A$1:$A$200,0),MATCH(M$8,J!$A$1:$ZZ$1,0))&lt;&gt;"",INDEX(J!$A$1:$ZZ$200,MATCH($A19,J!$A$1:$A$200,0),MATCH(M$8,J!$A$1:$ZZ$1,0)),""),"")</f>
        <v>1.1299999999999999</v>
      </c>
      <c r="N19" s="43">
        <f>IFERROR(IF(INDEX(J!$A$1:$ZZ$200,MATCH($A19,J!$A$1:$A$200,0),MATCH(N$8,J!$A$1:$ZZ$1,0))&lt;&gt;"",INDEX(J!$A$1:$ZZ$200,MATCH($A19,J!$A$1:$A$200,0),MATCH(N$8,J!$A$1:$ZZ$1,0)),""),"")</f>
        <v>-2.34</v>
      </c>
      <c r="O19" s="43">
        <f>IFERROR(IF(INDEX(J!$A$1:$ZZ$200,MATCH($A19,J!$A$1:$A$200,0),MATCH(O$8,J!$A$1:$ZZ$1,0))&lt;&gt;"",INDEX(J!$A$1:$ZZ$200,MATCH($A19,J!$A$1:$A$200,0),MATCH(O$8,J!$A$1:$ZZ$1,0)),""),"")</f>
        <v>3.47</v>
      </c>
      <c r="P19" s="10"/>
      <c r="Q19" s="41">
        <v>1978</v>
      </c>
      <c r="R19" s="43">
        <f>IFERROR(IF(INDEX(J!$A$1:$ZZ$200,MATCH($A19,J!$A$1:$A$200,0),MATCH(R$8,J!$A$1:$ZZ$1,0))&lt;&gt;"",INDEX(J!$A$1:$ZZ$200,MATCH($A19,J!$A$1:$A$200,0),MATCH(R$8,J!$A$1:$ZZ$1,0)),""),"")</f>
        <v>2.36</v>
      </c>
      <c r="S19" s="43">
        <f>IFERROR(IF(INDEX(J!$A$1:$ZZ$200,MATCH($A19,J!$A$1:$A$200,0),MATCH(S$8,J!$A$1:$ZZ$1,0))&lt;&gt;"",INDEX(J!$A$1:$ZZ$200,MATCH($A19,J!$A$1:$A$200,0),MATCH(S$8,J!$A$1:$ZZ$1,0)),""),"")</f>
        <v>59.84</v>
      </c>
      <c r="T19" s="43" t="str">
        <f>IFERROR(IF(INDEX(J!$A$1:$ZZ$200,MATCH($A19,J!$A$1:$A$200,0),MATCH(T$8,J!$A$1:$ZZ$1,0))&lt;&gt;"",INDEX(J!$A$1:$ZZ$200,MATCH($A19,J!$A$1:$A$200,0),MATCH(T$8,J!$A$1:$ZZ$1,0)),""),"")</f>
        <v/>
      </c>
      <c r="U19" s="43" t="str">
        <f>IFERROR(IF(INDEX(J!$A$1:$ZZ$200,MATCH($A19,J!$A$1:$A$200,0),MATCH(U$8,J!$A$1:$ZZ$1,0))&lt;&gt;"",INDEX(J!$A$1:$ZZ$200,MATCH($A19,J!$A$1:$A$200,0),MATCH(U$8,J!$A$1:$ZZ$1,0)),""),"")</f>
        <v/>
      </c>
    </row>
    <row r="20" spans="1:21">
      <c r="A20" s="41">
        <f t="shared" si="0"/>
        <v>1979</v>
      </c>
      <c r="B20" s="42">
        <f>IFERROR(IF(INDEX(J!$A$1:$ZZ$200,MATCH($A20,J!$A$1:$A$200,0),MATCH(B$8,J!$A$1:$ZZ$1,0))&lt;&gt;"",INDEX(J!$A$1:$ZZ$200,MATCH($A20,J!$A$1:$A$200,0),MATCH(B$8,J!$A$1:$ZZ$1,0)),""),"")</f>
        <v>1767.39</v>
      </c>
      <c r="C20" s="43">
        <f>IFERROR(IF(INDEX(J!$A$1:$ZZ$200,MATCH($A20,J!$A$1:$A$200,0),MATCH(C$8,J!$A$1:$ZZ$1,0))&lt;&gt;"",INDEX(J!$A$1:$ZZ$200,MATCH($A20,J!$A$1:$A$200,0),MATCH(C$8,J!$A$1:$ZZ$1,0)),""),"")</f>
        <v>22.62</v>
      </c>
      <c r="D20" s="10"/>
      <c r="E20" s="41">
        <v>1979</v>
      </c>
      <c r="F20" s="43">
        <f>IFERROR(IF(INDEX(J!$A$1:$ZZ$200,MATCH($A20,J!$A$1:$A$200,0),MATCH(F$8,J!$A$1:$ZZ$1,0))&lt;&gt;"",INDEX(J!$A$1:$ZZ$200,MATCH($A20,J!$A$1:$A$200,0),MATCH(F$8,J!$A$1:$ZZ$1,0)),""),"")</f>
        <v>2.64</v>
      </c>
      <c r="G20" s="43">
        <f>IFERROR(IF(INDEX(J!$A$1:$ZZ$200,MATCH($A20,J!$A$1:$A$200,0),MATCH(G$8,J!$A$1:$ZZ$1,0))&lt;&gt;"",INDEX(J!$A$1:$ZZ$200,MATCH($A20,J!$A$1:$A$200,0),MATCH(G$8,J!$A$1:$ZZ$1,0)),""),"")</f>
        <v>1.26</v>
      </c>
      <c r="H20" s="43">
        <f>IFERROR(IF(INDEX(J!$A$1:$ZZ$200,MATCH($A20,J!$A$1:$A$200,0),MATCH(H$8,J!$A$1:$ZZ$1,0))&lt;&gt;"",INDEX(J!$A$1:$ZZ$200,MATCH($A20,J!$A$1:$A$200,0),MATCH(H$8,J!$A$1:$ZZ$1,0)),""),"")</f>
        <v>-0.11</v>
      </c>
      <c r="I20" s="43">
        <f>IFERROR(IF(INDEX(J!$A$1:$ZZ$200,MATCH($A20,J!$A$1:$A$200,0),MATCH(I$8,J!$A$1:$ZZ$1,0))&lt;&gt;"",INDEX(J!$A$1:$ZZ$200,MATCH($A20,J!$A$1:$A$200,0),MATCH(I$8,J!$A$1:$ZZ$1,0)),""),"")</f>
        <v>1.49</v>
      </c>
      <c r="J20" s="43" t="str">
        <f>IFERROR(IF(INDEX(J!$A$1:$ZZ$200,MATCH($A20,J!$A$1:$A$200,0),MATCH(J$8,J!$A$1:$ZZ$1,0))&lt;&gt;"",INDEX(J!$A$1:$ZZ$200,MATCH($A20,J!$A$1:$A$200,0),MATCH(J$8,J!$A$1:$ZZ$1,0)),""),"")</f>
        <v/>
      </c>
      <c r="K20" s="10"/>
      <c r="L20" s="41">
        <v>1979</v>
      </c>
      <c r="M20" s="43">
        <f>IFERROR(IF(INDEX(J!$A$1:$ZZ$200,MATCH($A20,J!$A$1:$A$200,0),MATCH(M$8,J!$A$1:$ZZ$1,0))&lt;&gt;"",INDEX(J!$A$1:$ZZ$200,MATCH($A20,J!$A$1:$A$200,0),MATCH(M$8,J!$A$1:$ZZ$1,0)),""),"")</f>
        <v>2.54</v>
      </c>
      <c r="N20" s="43">
        <f>IFERROR(IF(INDEX(J!$A$1:$ZZ$200,MATCH($A20,J!$A$1:$A$200,0),MATCH(N$8,J!$A$1:$ZZ$1,0))&lt;&gt;"",INDEX(J!$A$1:$ZZ$200,MATCH($A20,J!$A$1:$A$200,0),MATCH(N$8,J!$A$1:$ZZ$1,0)),""),"")</f>
        <v>-1.44</v>
      </c>
      <c r="O20" s="43">
        <f>IFERROR(IF(INDEX(J!$A$1:$ZZ$200,MATCH($A20,J!$A$1:$A$200,0),MATCH(O$8,J!$A$1:$ZZ$1,0))&lt;&gt;"",INDEX(J!$A$1:$ZZ$200,MATCH($A20,J!$A$1:$A$200,0),MATCH(O$8,J!$A$1:$ZZ$1,0)),""),"")</f>
        <v>3.98</v>
      </c>
      <c r="P20" s="10"/>
      <c r="Q20" s="41">
        <v>1979</v>
      </c>
      <c r="R20" s="43">
        <f>IFERROR(IF(INDEX(J!$A$1:$ZZ$200,MATCH($A20,J!$A$1:$A$200,0),MATCH(R$8,J!$A$1:$ZZ$1,0))&lt;&gt;"",INDEX(J!$A$1:$ZZ$200,MATCH($A20,J!$A$1:$A$200,0),MATCH(R$8,J!$A$1:$ZZ$1,0)),""),"")</f>
        <v>2.63</v>
      </c>
      <c r="S20" s="43">
        <f>IFERROR(IF(INDEX(J!$A$1:$ZZ$200,MATCH($A20,J!$A$1:$A$200,0),MATCH(S$8,J!$A$1:$ZZ$1,0))&lt;&gt;"",INDEX(J!$A$1:$ZZ$200,MATCH($A20,J!$A$1:$A$200,0),MATCH(S$8,J!$A$1:$ZZ$1,0)),""),"")</f>
        <v>60.04</v>
      </c>
      <c r="T20" s="43" t="str">
        <f>IFERROR(IF(INDEX(J!$A$1:$ZZ$200,MATCH($A20,J!$A$1:$A$200,0),MATCH(T$8,J!$A$1:$ZZ$1,0))&lt;&gt;"",INDEX(J!$A$1:$ZZ$200,MATCH($A20,J!$A$1:$A$200,0),MATCH(T$8,J!$A$1:$ZZ$1,0)),""),"")</f>
        <v/>
      </c>
      <c r="U20" s="43" t="str">
        <f>IFERROR(IF(INDEX(J!$A$1:$ZZ$200,MATCH($A20,J!$A$1:$A$200,0),MATCH(U$8,J!$A$1:$ZZ$1,0))&lt;&gt;"",INDEX(J!$A$1:$ZZ$200,MATCH($A20,J!$A$1:$A$200,0),MATCH(U$8,J!$A$1:$ZZ$1,0)),""),"")</f>
        <v/>
      </c>
    </row>
    <row r="21" spans="1:21">
      <c r="A21" s="41">
        <f t="shared" si="0"/>
        <v>1980</v>
      </c>
      <c r="B21" s="42">
        <f>IFERROR(IF(INDEX(J!$A$1:$ZZ$200,MATCH($A21,J!$A$1:$A$200,0),MATCH(B$8,J!$A$1:$ZZ$1,0))&lt;&gt;"",INDEX(J!$A$1:$ZZ$200,MATCH($A21,J!$A$1:$A$200,0),MATCH(B$8,J!$A$1:$ZZ$1,0)),""),"")</f>
        <v>1809.85</v>
      </c>
      <c r="C21" s="43">
        <f>IFERROR(IF(INDEX(J!$A$1:$ZZ$200,MATCH($A21,J!$A$1:$A$200,0),MATCH(C$8,J!$A$1:$ZZ$1,0))&lt;&gt;"",INDEX(J!$A$1:$ZZ$200,MATCH($A21,J!$A$1:$A$200,0),MATCH(C$8,J!$A$1:$ZZ$1,0)),""),"")</f>
        <v>23.12</v>
      </c>
      <c r="D21" s="10"/>
      <c r="E21" s="41">
        <v>1980</v>
      </c>
      <c r="F21" s="43">
        <f>IFERROR(IF(INDEX(J!$A$1:$ZZ$200,MATCH($A21,J!$A$1:$A$200,0),MATCH(F$8,J!$A$1:$ZZ$1,0))&lt;&gt;"",INDEX(J!$A$1:$ZZ$200,MATCH($A21,J!$A$1:$A$200,0),MATCH(F$8,J!$A$1:$ZZ$1,0)),""),"")</f>
        <v>2.42</v>
      </c>
      <c r="G21" s="43">
        <f>IFERROR(IF(INDEX(J!$A$1:$ZZ$200,MATCH($A21,J!$A$1:$A$200,0),MATCH(G$8,J!$A$1:$ZZ$1,0))&lt;&gt;"",INDEX(J!$A$1:$ZZ$200,MATCH($A21,J!$A$1:$A$200,0),MATCH(G$8,J!$A$1:$ZZ$1,0)),""),"")</f>
        <v>1.26</v>
      </c>
      <c r="H21" s="43">
        <f>IFERROR(IF(INDEX(J!$A$1:$ZZ$200,MATCH($A21,J!$A$1:$A$200,0),MATCH(H$8,J!$A$1:$ZZ$1,0))&lt;&gt;"",INDEX(J!$A$1:$ZZ$200,MATCH($A21,J!$A$1:$A$200,0),MATCH(H$8,J!$A$1:$ZZ$1,0)),""),"")</f>
        <v>-0.11</v>
      </c>
      <c r="I21" s="43">
        <f>IFERROR(IF(INDEX(J!$A$1:$ZZ$200,MATCH($A21,J!$A$1:$A$200,0),MATCH(I$8,J!$A$1:$ZZ$1,0))&lt;&gt;"",INDEX(J!$A$1:$ZZ$200,MATCH($A21,J!$A$1:$A$200,0),MATCH(I$8,J!$A$1:$ZZ$1,0)),""),"")</f>
        <v>1.28</v>
      </c>
      <c r="J21" s="43" t="str">
        <f>IFERROR(IF(INDEX(J!$A$1:$ZZ$200,MATCH($A21,J!$A$1:$A$200,0),MATCH(J$8,J!$A$1:$ZZ$1,0))&lt;&gt;"",INDEX(J!$A$1:$ZZ$200,MATCH($A21,J!$A$1:$A$200,0),MATCH(J$8,J!$A$1:$ZZ$1,0)),""),"")</f>
        <v/>
      </c>
      <c r="K21" s="10"/>
      <c r="L21" s="41">
        <v>1980</v>
      </c>
      <c r="M21" s="43">
        <f>IFERROR(IF(INDEX(J!$A$1:$ZZ$200,MATCH($A21,J!$A$1:$A$200,0),MATCH(M$8,J!$A$1:$ZZ$1,0))&lt;&gt;"",INDEX(J!$A$1:$ZZ$200,MATCH($A21,J!$A$1:$A$200,0),MATCH(M$8,J!$A$1:$ZZ$1,0)),""),"")</f>
        <v>1.56</v>
      </c>
      <c r="N21" s="43">
        <f>IFERROR(IF(INDEX(J!$A$1:$ZZ$200,MATCH($A21,J!$A$1:$A$200,0),MATCH(N$8,J!$A$1:$ZZ$1,0))&lt;&gt;"",INDEX(J!$A$1:$ZZ$200,MATCH($A21,J!$A$1:$A$200,0),MATCH(N$8,J!$A$1:$ZZ$1,0)),""),"")</f>
        <v>-0.97</v>
      </c>
      <c r="O21" s="43">
        <f>IFERROR(IF(INDEX(J!$A$1:$ZZ$200,MATCH($A21,J!$A$1:$A$200,0),MATCH(O$8,J!$A$1:$ZZ$1,0))&lt;&gt;"",INDEX(J!$A$1:$ZZ$200,MATCH($A21,J!$A$1:$A$200,0),MATCH(O$8,J!$A$1:$ZZ$1,0)),""),"")</f>
        <v>2.5299999999999998</v>
      </c>
      <c r="P21" s="10"/>
      <c r="Q21" s="41">
        <v>1980</v>
      </c>
      <c r="R21" s="43">
        <f>IFERROR(IF(INDEX(J!$A$1:$ZZ$200,MATCH($A21,J!$A$1:$A$200,0),MATCH(R$8,J!$A$1:$ZZ$1,0))&lt;&gt;"",INDEX(J!$A$1:$ZZ$200,MATCH($A21,J!$A$1:$A$200,0),MATCH(R$8,J!$A$1:$ZZ$1,0)),""),"")</f>
        <v>2.97</v>
      </c>
      <c r="S21" s="43">
        <f>IFERROR(IF(INDEX(J!$A$1:$ZZ$200,MATCH($A21,J!$A$1:$A$200,0),MATCH(S$8,J!$A$1:$ZZ$1,0))&lt;&gt;"",INDEX(J!$A$1:$ZZ$200,MATCH($A21,J!$A$1:$A$200,0),MATCH(S$8,J!$A$1:$ZZ$1,0)),""),"")</f>
        <v>60.26</v>
      </c>
      <c r="T21" s="43" t="str">
        <f>IFERROR(IF(INDEX(J!$A$1:$ZZ$200,MATCH($A21,J!$A$1:$A$200,0),MATCH(T$8,J!$A$1:$ZZ$1,0))&lt;&gt;"",INDEX(J!$A$1:$ZZ$200,MATCH($A21,J!$A$1:$A$200,0),MATCH(T$8,J!$A$1:$ZZ$1,0)),""),"")</f>
        <v/>
      </c>
      <c r="U21" s="43" t="str">
        <f>IFERROR(IF(INDEX(J!$A$1:$ZZ$200,MATCH($A21,J!$A$1:$A$200,0),MATCH(U$8,J!$A$1:$ZZ$1,0))&lt;&gt;"",INDEX(J!$A$1:$ZZ$200,MATCH($A21,J!$A$1:$A$200,0),MATCH(U$8,J!$A$1:$ZZ$1,0)),""),"")</f>
        <v/>
      </c>
    </row>
    <row r="22" spans="1:21">
      <c r="A22" s="41">
        <f t="shared" si="0"/>
        <v>1981</v>
      </c>
      <c r="B22" s="42">
        <f>IFERROR(IF(INDEX(J!$A$1:$ZZ$200,MATCH($A22,J!$A$1:$A$200,0),MATCH(B$8,J!$A$1:$ZZ$1,0))&lt;&gt;"",INDEX(J!$A$1:$ZZ$200,MATCH($A22,J!$A$1:$A$200,0),MATCH(B$8,J!$A$1:$ZZ$1,0)),""),"")</f>
        <v>1849.9</v>
      </c>
      <c r="C22" s="43">
        <f>IFERROR(IF(INDEX(J!$A$1:$ZZ$200,MATCH($A22,J!$A$1:$A$200,0),MATCH(C$8,J!$A$1:$ZZ$1,0))&lt;&gt;"",INDEX(J!$A$1:$ZZ$200,MATCH($A22,J!$A$1:$A$200,0),MATCH(C$8,J!$A$1:$ZZ$1,0)),""),"")</f>
        <v>23.59</v>
      </c>
      <c r="D22" s="10"/>
      <c r="E22" s="41">
        <v>1981</v>
      </c>
      <c r="F22" s="43">
        <f>IFERROR(IF(INDEX(J!$A$1:$ZZ$200,MATCH($A22,J!$A$1:$A$200,0),MATCH(F$8,J!$A$1:$ZZ$1,0))&lt;&gt;"",INDEX(J!$A$1:$ZZ$200,MATCH($A22,J!$A$1:$A$200,0),MATCH(F$8,J!$A$1:$ZZ$1,0)),""),"")</f>
        <v>2.21</v>
      </c>
      <c r="G22" s="43">
        <f>IFERROR(IF(INDEX(J!$A$1:$ZZ$200,MATCH($A22,J!$A$1:$A$200,0),MATCH(G$8,J!$A$1:$ZZ$1,0))&lt;&gt;"",INDEX(J!$A$1:$ZZ$200,MATCH($A22,J!$A$1:$A$200,0),MATCH(G$8,J!$A$1:$ZZ$1,0)),""),"")</f>
        <v>1.17</v>
      </c>
      <c r="H22" s="43">
        <f>IFERROR(IF(INDEX(J!$A$1:$ZZ$200,MATCH($A22,J!$A$1:$A$200,0),MATCH(H$8,J!$A$1:$ZZ$1,0))&lt;&gt;"",INDEX(J!$A$1:$ZZ$200,MATCH($A22,J!$A$1:$A$200,0),MATCH(H$8,J!$A$1:$ZZ$1,0)),""),"")</f>
        <v>-0.19</v>
      </c>
      <c r="I22" s="43">
        <f>IFERROR(IF(INDEX(J!$A$1:$ZZ$200,MATCH($A22,J!$A$1:$A$200,0),MATCH(I$8,J!$A$1:$ZZ$1,0))&lt;&gt;"",INDEX(J!$A$1:$ZZ$200,MATCH($A22,J!$A$1:$A$200,0),MATCH(I$8,J!$A$1:$ZZ$1,0)),""),"")</f>
        <v>1.24</v>
      </c>
      <c r="J22" s="43" t="str">
        <f>IFERROR(IF(INDEX(J!$A$1:$ZZ$200,MATCH($A22,J!$A$1:$A$200,0),MATCH(J$8,J!$A$1:$ZZ$1,0))&lt;&gt;"",INDEX(J!$A$1:$ZZ$200,MATCH($A22,J!$A$1:$A$200,0),MATCH(J$8,J!$A$1:$ZZ$1,0)),""),"")</f>
        <v/>
      </c>
      <c r="K22" s="10"/>
      <c r="L22" s="41">
        <v>1981</v>
      </c>
      <c r="M22" s="43">
        <f>IFERROR(IF(INDEX(J!$A$1:$ZZ$200,MATCH($A22,J!$A$1:$A$200,0),MATCH(M$8,J!$A$1:$ZZ$1,0))&lt;&gt;"",INDEX(J!$A$1:$ZZ$200,MATCH($A22,J!$A$1:$A$200,0),MATCH(M$8,J!$A$1:$ZZ$1,0)),""),"")</f>
        <v>-0.09</v>
      </c>
      <c r="N22" s="43">
        <f>IFERROR(IF(INDEX(J!$A$1:$ZZ$200,MATCH($A22,J!$A$1:$A$200,0),MATCH(N$8,J!$A$1:$ZZ$1,0))&lt;&gt;"",INDEX(J!$A$1:$ZZ$200,MATCH($A22,J!$A$1:$A$200,0),MATCH(N$8,J!$A$1:$ZZ$1,0)),""),"")</f>
        <v>-1.5</v>
      </c>
      <c r="O22" s="43">
        <f>IFERROR(IF(INDEX(J!$A$1:$ZZ$200,MATCH($A22,J!$A$1:$A$200,0),MATCH(O$8,J!$A$1:$ZZ$1,0))&lt;&gt;"",INDEX(J!$A$1:$ZZ$200,MATCH($A22,J!$A$1:$A$200,0),MATCH(O$8,J!$A$1:$ZZ$1,0)),""),"")</f>
        <v>1.41</v>
      </c>
      <c r="P22" s="10"/>
      <c r="Q22" s="41">
        <v>1981</v>
      </c>
      <c r="R22" s="43">
        <f>IFERROR(IF(INDEX(J!$A$1:$ZZ$200,MATCH($A22,J!$A$1:$A$200,0),MATCH(R$8,J!$A$1:$ZZ$1,0))&lt;&gt;"",INDEX(J!$A$1:$ZZ$200,MATCH($A22,J!$A$1:$A$200,0),MATCH(R$8,J!$A$1:$ZZ$1,0)),""),"")</f>
        <v>3.37</v>
      </c>
      <c r="S22" s="43">
        <f>IFERROR(IF(INDEX(J!$A$1:$ZZ$200,MATCH($A22,J!$A$1:$A$200,0),MATCH(S$8,J!$A$1:$ZZ$1,0))&lt;&gt;"",INDEX(J!$A$1:$ZZ$200,MATCH($A22,J!$A$1:$A$200,0),MATCH(S$8,J!$A$1:$ZZ$1,0)),""),"")</f>
        <v>60.51</v>
      </c>
      <c r="T22" s="43" t="str">
        <f>IFERROR(IF(INDEX(J!$A$1:$ZZ$200,MATCH($A22,J!$A$1:$A$200,0),MATCH(T$8,J!$A$1:$ZZ$1,0))&lt;&gt;"",INDEX(J!$A$1:$ZZ$200,MATCH($A22,J!$A$1:$A$200,0),MATCH(T$8,J!$A$1:$ZZ$1,0)),""),"")</f>
        <v/>
      </c>
      <c r="U22" s="43" t="str">
        <f>IFERROR(IF(INDEX(J!$A$1:$ZZ$200,MATCH($A22,J!$A$1:$A$200,0),MATCH(U$8,J!$A$1:$ZZ$1,0))&lt;&gt;"",INDEX(J!$A$1:$ZZ$200,MATCH($A22,J!$A$1:$A$200,0),MATCH(U$8,J!$A$1:$ZZ$1,0)),""),"")</f>
        <v/>
      </c>
    </row>
    <row r="23" spans="1:21">
      <c r="A23" s="41">
        <f t="shared" si="0"/>
        <v>1982</v>
      </c>
      <c r="B23" s="42">
        <f>IFERROR(IF(INDEX(J!$A$1:$ZZ$200,MATCH($A23,J!$A$1:$A$200,0),MATCH(B$8,J!$A$1:$ZZ$1,0))&lt;&gt;"",INDEX(J!$A$1:$ZZ$200,MATCH($A23,J!$A$1:$A$200,0),MATCH(B$8,J!$A$1:$ZZ$1,0)),""),"")</f>
        <v>1890.28</v>
      </c>
      <c r="C23" s="43">
        <f>IFERROR(IF(INDEX(J!$A$1:$ZZ$200,MATCH($A23,J!$A$1:$A$200,0),MATCH(C$8,J!$A$1:$ZZ$1,0))&lt;&gt;"",INDEX(J!$A$1:$ZZ$200,MATCH($A23,J!$A$1:$A$200,0),MATCH(C$8,J!$A$1:$ZZ$1,0)),""),"")</f>
        <v>24.13</v>
      </c>
      <c r="D23" s="10"/>
      <c r="E23" s="41">
        <v>1982</v>
      </c>
      <c r="F23" s="43">
        <f>IFERROR(IF(INDEX(J!$A$1:$ZZ$200,MATCH($A23,J!$A$1:$A$200,0),MATCH(F$8,J!$A$1:$ZZ$1,0))&lt;&gt;"",INDEX(J!$A$1:$ZZ$200,MATCH($A23,J!$A$1:$A$200,0),MATCH(F$8,J!$A$1:$ZZ$1,0)),""),"")</f>
        <v>2.16</v>
      </c>
      <c r="G23" s="43">
        <f>IFERROR(IF(INDEX(J!$A$1:$ZZ$200,MATCH($A23,J!$A$1:$A$200,0),MATCH(G$8,J!$A$1:$ZZ$1,0))&lt;&gt;"",INDEX(J!$A$1:$ZZ$200,MATCH($A23,J!$A$1:$A$200,0),MATCH(G$8,J!$A$1:$ZZ$1,0)),""),"")</f>
        <v>1.03</v>
      </c>
      <c r="H23" s="43">
        <f>IFERROR(IF(INDEX(J!$A$1:$ZZ$200,MATCH($A23,J!$A$1:$A$200,0),MATCH(H$8,J!$A$1:$ZZ$1,0))&lt;&gt;"",INDEX(J!$A$1:$ZZ$200,MATCH($A23,J!$A$1:$A$200,0),MATCH(H$8,J!$A$1:$ZZ$1,0)),""),"")</f>
        <v>-0.27</v>
      </c>
      <c r="I23" s="43">
        <f>IFERROR(IF(INDEX(J!$A$1:$ZZ$200,MATCH($A23,J!$A$1:$A$200,0),MATCH(I$8,J!$A$1:$ZZ$1,0))&lt;&gt;"",INDEX(J!$A$1:$ZZ$200,MATCH($A23,J!$A$1:$A$200,0),MATCH(I$8,J!$A$1:$ZZ$1,0)),""),"")</f>
        <v>1.41</v>
      </c>
      <c r="J23" s="43" t="str">
        <f>IFERROR(IF(INDEX(J!$A$1:$ZZ$200,MATCH($A23,J!$A$1:$A$200,0),MATCH(J$8,J!$A$1:$ZZ$1,0))&lt;&gt;"",INDEX(J!$A$1:$ZZ$200,MATCH($A23,J!$A$1:$A$200,0),MATCH(J$8,J!$A$1:$ZZ$1,0)),""),"")</f>
        <v/>
      </c>
      <c r="K23" s="10"/>
      <c r="L23" s="41">
        <v>1982</v>
      </c>
      <c r="M23" s="43">
        <f>IFERROR(IF(INDEX(J!$A$1:$ZZ$200,MATCH($A23,J!$A$1:$A$200,0),MATCH(M$8,J!$A$1:$ZZ$1,0))&lt;&gt;"",INDEX(J!$A$1:$ZZ$200,MATCH($A23,J!$A$1:$A$200,0),MATCH(M$8,J!$A$1:$ZZ$1,0)),""),"")</f>
        <v>-2.63</v>
      </c>
      <c r="N23" s="43">
        <f>IFERROR(IF(INDEX(J!$A$1:$ZZ$200,MATCH($A23,J!$A$1:$A$200,0),MATCH(N$8,J!$A$1:$ZZ$1,0))&lt;&gt;"",INDEX(J!$A$1:$ZZ$200,MATCH($A23,J!$A$1:$A$200,0),MATCH(N$8,J!$A$1:$ZZ$1,0)),""),"")</f>
        <v>-2.15</v>
      </c>
      <c r="O23" s="43">
        <f>IFERROR(IF(INDEX(J!$A$1:$ZZ$200,MATCH($A23,J!$A$1:$A$200,0),MATCH(O$8,J!$A$1:$ZZ$1,0))&lt;&gt;"",INDEX(J!$A$1:$ZZ$200,MATCH($A23,J!$A$1:$A$200,0),MATCH(O$8,J!$A$1:$ZZ$1,0)),""),"")</f>
        <v>-0.47</v>
      </c>
      <c r="P23" s="10"/>
      <c r="Q23" s="41">
        <v>1982</v>
      </c>
      <c r="R23" s="43">
        <f>IFERROR(IF(INDEX(J!$A$1:$ZZ$200,MATCH($A23,J!$A$1:$A$200,0),MATCH(R$8,J!$A$1:$ZZ$1,0))&lt;&gt;"",INDEX(J!$A$1:$ZZ$200,MATCH($A23,J!$A$1:$A$200,0),MATCH(R$8,J!$A$1:$ZZ$1,0)),""),"")</f>
        <v>3.77</v>
      </c>
      <c r="S23" s="43">
        <f>IFERROR(IF(INDEX(J!$A$1:$ZZ$200,MATCH($A23,J!$A$1:$A$200,0),MATCH(S$8,J!$A$1:$ZZ$1,0))&lt;&gt;"",INDEX(J!$A$1:$ZZ$200,MATCH($A23,J!$A$1:$A$200,0),MATCH(S$8,J!$A$1:$ZZ$1,0)),""),"")</f>
        <v>60.8</v>
      </c>
      <c r="T23" s="43" t="str">
        <f>IFERROR(IF(INDEX(J!$A$1:$ZZ$200,MATCH($A23,J!$A$1:$A$200,0),MATCH(T$8,J!$A$1:$ZZ$1,0))&lt;&gt;"",INDEX(J!$A$1:$ZZ$200,MATCH($A23,J!$A$1:$A$200,0),MATCH(T$8,J!$A$1:$ZZ$1,0)),""),"")</f>
        <v/>
      </c>
      <c r="U23" s="43" t="str">
        <f>IFERROR(IF(INDEX(J!$A$1:$ZZ$200,MATCH($A23,J!$A$1:$A$200,0),MATCH(U$8,J!$A$1:$ZZ$1,0))&lt;&gt;"",INDEX(J!$A$1:$ZZ$200,MATCH($A23,J!$A$1:$A$200,0),MATCH(U$8,J!$A$1:$ZZ$1,0)),""),"")</f>
        <v/>
      </c>
    </row>
    <row r="24" spans="1:21">
      <c r="A24" s="41">
        <f t="shared" si="0"/>
        <v>1983</v>
      </c>
      <c r="B24" s="42">
        <f>IFERROR(IF(INDEX(J!$A$1:$ZZ$200,MATCH($A24,J!$A$1:$A$200,0),MATCH(B$8,J!$A$1:$ZZ$1,0))&lt;&gt;"",INDEX(J!$A$1:$ZZ$200,MATCH($A24,J!$A$1:$A$200,0),MATCH(B$8,J!$A$1:$ZZ$1,0)),""),"")</f>
        <v>1930.06</v>
      </c>
      <c r="C24" s="43">
        <f>IFERROR(IF(INDEX(J!$A$1:$ZZ$200,MATCH($A24,J!$A$1:$A$200,0),MATCH(C$8,J!$A$1:$ZZ$1,0))&lt;&gt;"",INDEX(J!$A$1:$ZZ$200,MATCH($A24,J!$A$1:$A$200,0),MATCH(C$8,J!$A$1:$ZZ$1,0)),""),"")</f>
        <v>24.7</v>
      </c>
      <c r="D24" s="10"/>
      <c r="E24" s="41">
        <v>1983</v>
      </c>
      <c r="F24" s="43">
        <f>IFERROR(IF(INDEX(J!$A$1:$ZZ$200,MATCH($A24,J!$A$1:$A$200,0),MATCH(F$8,J!$A$1:$ZZ$1,0))&lt;&gt;"",INDEX(J!$A$1:$ZZ$200,MATCH($A24,J!$A$1:$A$200,0),MATCH(F$8,J!$A$1:$ZZ$1,0)),""),"")</f>
        <v>2.1</v>
      </c>
      <c r="G24" s="43">
        <f>IFERROR(IF(INDEX(J!$A$1:$ZZ$200,MATCH($A24,J!$A$1:$A$200,0),MATCH(G$8,J!$A$1:$ZZ$1,0))&lt;&gt;"",INDEX(J!$A$1:$ZZ$200,MATCH($A24,J!$A$1:$A$200,0),MATCH(G$8,J!$A$1:$ZZ$1,0)),""),"")</f>
        <v>0.96</v>
      </c>
      <c r="H24" s="43">
        <f>IFERROR(IF(INDEX(J!$A$1:$ZZ$200,MATCH($A24,J!$A$1:$A$200,0),MATCH(H$8,J!$A$1:$ZZ$1,0))&lt;&gt;"",INDEX(J!$A$1:$ZZ$200,MATCH($A24,J!$A$1:$A$200,0),MATCH(H$8,J!$A$1:$ZZ$1,0)),""),"")</f>
        <v>-0.35</v>
      </c>
      <c r="I24" s="43">
        <f>IFERROR(IF(INDEX(J!$A$1:$ZZ$200,MATCH($A24,J!$A$1:$A$200,0),MATCH(I$8,J!$A$1:$ZZ$1,0))&lt;&gt;"",INDEX(J!$A$1:$ZZ$200,MATCH($A24,J!$A$1:$A$200,0),MATCH(I$8,J!$A$1:$ZZ$1,0)),""),"")</f>
        <v>1.49</v>
      </c>
      <c r="J24" s="43" t="str">
        <f>IFERROR(IF(INDEX(J!$A$1:$ZZ$200,MATCH($A24,J!$A$1:$A$200,0),MATCH(J$8,J!$A$1:$ZZ$1,0))&lt;&gt;"",INDEX(J!$A$1:$ZZ$200,MATCH($A24,J!$A$1:$A$200,0),MATCH(J$8,J!$A$1:$ZZ$1,0)),""),"")</f>
        <v/>
      </c>
      <c r="K24" s="10"/>
      <c r="L24" s="41">
        <v>1983</v>
      </c>
      <c r="M24" s="43">
        <f>IFERROR(IF(INDEX(J!$A$1:$ZZ$200,MATCH($A24,J!$A$1:$A$200,0),MATCH(M$8,J!$A$1:$ZZ$1,0))&lt;&gt;"",INDEX(J!$A$1:$ZZ$200,MATCH($A24,J!$A$1:$A$200,0),MATCH(M$8,J!$A$1:$ZZ$1,0)),""),"")</f>
        <v>-3.12</v>
      </c>
      <c r="N24" s="43">
        <f>IFERROR(IF(INDEX(J!$A$1:$ZZ$200,MATCH($A24,J!$A$1:$A$200,0),MATCH(N$8,J!$A$1:$ZZ$1,0))&lt;&gt;"",INDEX(J!$A$1:$ZZ$200,MATCH($A24,J!$A$1:$A$200,0),MATCH(N$8,J!$A$1:$ZZ$1,0)),""),"")</f>
        <v>-2.87</v>
      </c>
      <c r="O24" s="43">
        <f>IFERROR(IF(INDEX(J!$A$1:$ZZ$200,MATCH($A24,J!$A$1:$A$200,0),MATCH(O$8,J!$A$1:$ZZ$1,0))&lt;&gt;"",INDEX(J!$A$1:$ZZ$200,MATCH($A24,J!$A$1:$A$200,0),MATCH(O$8,J!$A$1:$ZZ$1,0)),""),"")</f>
        <v>-0.21</v>
      </c>
      <c r="P24" s="10"/>
      <c r="Q24" s="41">
        <v>1983</v>
      </c>
      <c r="R24" s="43">
        <f>IFERROR(IF(INDEX(J!$A$1:$ZZ$200,MATCH($A24,J!$A$1:$A$200,0),MATCH(R$8,J!$A$1:$ZZ$1,0))&lt;&gt;"",INDEX(J!$A$1:$ZZ$200,MATCH($A24,J!$A$1:$A$200,0),MATCH(R$8,J!$A$1:$ZZ$1,0)),""),"")</f>
        <v>4.17</v>
      </c>
      <c r="S24" s="43">
        <f>IFERROR(IF(INDEX(J!$A$1:$ZZ$200,MATCH($A24,J!$A$1:$A$200,0),MATCH(S$8,J!$A$1:$ZZ$1,0))&lt;&gt;"",INDEX(J!$A$1:$ZZ$200,MATCH($A24,J!$A$1:$A$200,0),MATCH(S$8,J!$A$1:$ZZ$1,0)),""),"")</f>
        <v>61.11</v>
      </c>
      <c r="T24" s="43" t="str">
        <f>IFERROR(IF(INDEX(J!$A$1:$ZZ$200,MATCH($A24,J!$A$1:$A$200,0),MATCH(T$8,J!$A$1:$ZZ$1,0))&lt;&gt;"",INDEX(J!$A$1:$ZZ$200,MATCH($A24,J!$A$1:$A$200,0),MATCH(T$8,J!$A$1:$ZZ$1,0)),""),"")</f>
        <v/>
      </c>
      <c r="U24" s="43" t="str">
        <f>IFERROR(IF(INDEX(J!$A$1:$ZZ$200,MATCH($A24,J!$A$1:$A$200,0),MATCH(U$8,J!$A$1:$ZZ$1,0))&lt;&gt;"",INDEX(J!$A$1:$ZZ$200,MATCH($A24,J!$A$1:$A$200,0),MATCH(U$8,J!$A$1:$ZZ$1,0)),""),"")</f>
        <v/>
      </c>
    </row>
    <row r="25" spans="1:21">
      <c r="A25" s="41">
        <f t="shared" si="0"/>
        <v>1984</v>
      </c>
      <c r="B25" s="42">
        <f>IFERROR(IF(INDEX(J!$A$1:$ZZ$200,MATCH($A25,J!$A$1:$A$200,0),MATCH(B$8,J!$A$1:$ZZ$1,0))&lt;&gt;"",INDEX(J!$A$1:$ZZ$200,MATCH($A25,J!$A$1:$A$200,0),MATCH(B$8,J!$A$1:$ZZ$1,0)),""),"")</f>
        <v>1970.26</v>
      </c>
      <c r="C25" s="43">
        <f>IFERROR(IF(INDEX(J!$A$1:$ZZ$200,MATCH($A25,J!$A$1:$A$200,0),MATCH(C$8,J!$A$1:$ZZ$1,0))&lt;&gt;"",INDEX(J!$A$1:$ZZ$200,MATCH($A25,J!$A$1:$A$200,0),MATCH(C$8,J!$A$1:$ZZ$1,0)),""),"")</f>
        <v>25.31</v>
      </c>
      <c r="D25" s="10"/>
      <c r="E25" s="41">
        <v>1984</v>
      </c>
      <c r="F25" s="43">
        <f>IFERROR(IF(INDEX(J!$A$1:$ZZ$200,MATCH($A25,J!$A$1:$A$200,0),MATCH(F$8,J!$A$1:$ZZ$1,0))&lt;&gt;"",INDEX(J!$A$1:$ZZ$200,MATCH($A25,J!$A$1:$A$200,0),MATCH(F$8,J!$A$1:$ZZ$1,0)),""),"")</f>
        <v>2.0699999999999998</v>
      </c>
      <c r="G25" s="43">
        <f>IFERROR(IF(INDEX(J!$A$1:$ZZ$200,MATCH($A25,J!$A$1:$A$200,0),MATCH(G$8,J!$A$1:$ZZ$1,0))&lt;&gt;"",INDEX(J!$A$1:$ZZ$200,MATCH($A25,J!$A$1:$A$200,0),MATCH(G$8,J!$A$1:$ZZ$1,0)),""),"")</f>
        <v>0.92</v>
      </c>
      <c r="H25" s="43">
        <f>IFERROR(IF(INDEX(J!$A$1:$ZZ$200,MATCH($A25,J!$A$1:$A$200,0),MATCH(H$8,J!$A$1:$ZZ$1,0))&lt;&gt;"",INDEX(J!$A$1:$ZZ$200,MATCH($A25,J!$A$1:$A$200,0),MATCH(H$8,J!$A$1:$ZZ$1,0)),""),"")</f>
        <v>-0.47</v>
      </c>
      <c r="I25" s="43">
        <f>IFERROR(IF(INDEX(J!$A$1:$ZZ$200,MATCH($A25,J!$A$1:$A$200,0),MATCH(I$8,J!$A$1:$ZZ$1,0))&lt;&gt;"",INDEX(J!$A$1:$ZZ$200,MATCH($A25,J!$A$1:$A$200,0),MATCH(I$8,J!$A$1:$ZZ$1,0)),""),"")</f>
        <v>1.63</v>
      </c>
      <c r="J25" s="43" t="str">
        <f>IFERROR(IF(INDEX(J!$A$1:$ZZ$200,MATCH($A25,J!$A$1:$A$200,0),MATCH(J$8,J!$A$1:$ZZ$1,0))&lt;&gt;"",INDEX(J!$A$1:$ZZ$200,MATCH($A25,J!$A$1:$A$200,0),MATCH(J$8,J!$A$1:$ZZ$1,0)),""),"")</f>
        <v/>
      </c>
      <c r="K25" s="10"/>
      <c r="L25" s="41">
        <v>1984</v>
      </c>
      <c r="M25" s="43">
        <f>IFERROR(IF(INDEX(J!$A$1:$ZZ$200,MATCH($A25,J!$A$1:$A$200,0),MATCH(M$8,J!$A$1:$ZZ$1,0))&lt;&gt;"",INDEX(J!$A$1:$ZZ$200,MATCH($A25,J!$A$1:$A$200,0),MATCH(M$8,J!$A$1:$ZZ$1,0)),""),"")</f>
        <v>-2.42</v>
      </c>
      <c r="N25" s="43">
        <f>IFERROR(IF(INDEX(J!$A$1:$ZZ$200,MATCH($A25,J!$A$1:$A$200,0),MATCH(N$8,J!$A$1:$ZZ$1,0))&lt;&gt;"",INDEX(J!$A$1:$ZZ$200,MATCH($A25,J!$A$1:$A$200,0),MATCH(N$8,J!$A$1:$ZZ$1,0)),""),"")</f>
        <v>-2.31</v>
      </c>
      <c r="O25" s="43">
        <f>IFERROR(IF(INDEX(J!$A$1:$ZZ$200,MATCH($A25,J!$A$1:$A$200,0),MATCH(O$8,J!$A$1:$ZZ$1,0))&lt;&gt;"",INDEX(J!$A$1:$ZZ$200,MATCH($A25,J!$A$1:$A$200,0),MATCH(O$8,J!$A$1:$ZZ$1,0)),""),"")</f>
        <v>-0.08</v>
      </c>
      <c r="P25" s="10"/>
      <c r="Q25" s="41">
        <v>1984</v>
      </c>
      <c r="R25" s="43">
        <f>IFERROR(IF(INDEX(J!$A$1:$ZZ$200,MATCH($A25,J!$A$1:$A$200,0),MATCH(R$8,J!$A$1:$ZZ$1,0))&lt;&gt;"",INDEX(J!$A$1:$ZZ$200,MATCH($A25,J!$A$1:$A$200,0),MATCH(R$8,J!$A$1:$ZZ$1,0)),""),"")</f>
        <v>4.55</v>
      </c>
      <c r="S25" s="43">
        <f>IFERROR(IF(INDEX(J!$A$1:$ZZ$200,MATCH($A25,J!$A$1:$A$200,0),MATCH(S$8,J!$A$1:$ZZ$1,0))&lt;&gt;"",INDEX(J!$A$1:$ZZ$200,MATCH($A25,J!$A$1:$A$200,0),MATCH(S$8,J!$A$1:$ZZ$1,0)),""),"")</f>
        <v>61.44</v>
      </c>
      <c r="T25" s="43" t="str">
        <f>IFERROR(IF(INDEX(J!$A$1:$ZZ$200,MATCH($A25,J!$A$1:$A$200,0),MATCH(T$8,J!$A$1:$ZZ$1,0))&lt;&gt;"",INDEX(J!$A$1:$ZZ$200,MATCH($A25,J!$A$1:$A$200,0),MATCH(T$8,J!$A$1:$ZZ$1,0)),""),"")</f>
        <v/>
      </c>
      <c r="U25" s="43" t="str">
        <f>IFERROR(IF(INDEX(J!$A$1:$ZZ$200,MATCH($A25,J!$A$1:$A$200,0),MATCH(U$8,J!$A$1:$ZZ$1,0))&lt;&gt;"",INDEX(J!$A$1:$ZZ$200,MATCH($A25,J!$A$1:$A$200,0),MATCH(U$8,J!$A$1:$ZZ$1,0)),""),"")</f>
        <v/>
      </c>
    </row>
    <row r="26" spans="1:21">
      <c r="A26" s="41">
        <f t="shared" si="0"/>
        <v>1985</v>
      </c>
      <c r="B26" s="42">
        <f>IFERROR(IF(INDEX(J!$A$1:$ZZ$200,MATCH($A26,J!$A$1:$A$200,0),MATCH(B$8,J!$A$1:$ZZ$1,0))&lt;&gt;"",INDEX(J!$A$1:$ZZ$200,MATCH($A26,J!$A$1:$A$200,0),MATCH(B$8,J!$A$1:$ZZ$1,0)),""),"")</f>
        <v>2004.68</v>
      </c>
      <c r="C26" s="43">
        <f>IFERROR(IF(INDEX(J!$A$1:$ZZ$200,MATCH($A26,J!$A$1:$A$200,0),MATCH(C$8,J!$A$1:$ZZ$1,0))&lt;&gt;"",INDEX(J!$A$1:$ZZ$200,MATCH($A26,J!$A$1:$A$200,0),MATCH(C$8,J!$A$1:$ZZ$1,0)),""),"")</f>
        <v>25.81</v>
      </c>
      <c r="D26" s="10"/>
      <c r="E26" s="41">
        <v>1985</v>
      </c>
      <c r="F26" s="43">
        <f>IFERROR(IF(INDEX(J!$A$1:$ZZ$200,MATCH($A26,J!$A$1:$A$200,0),MATCH(F$8,J!$A$1:$ZZ$1,0))&lt;&gt;"",INDEX(J!$A$1:$ZZ$200,MATCH($A26,J!$A$1:$A$200,0),MATCH(F$8,J!$A$1:$ZZ$1,0)),""),"")</f>
        <v>1.73</v>
      </c>
      <c r="G26" s="43">
        <f>IFERROR(IF(INDEX(J!$A$1:$ZZ$200,MATCH($A26,J!$A$1:$A$200,0),MATCH(G$8,J!$A$1:$ZZ$1,0))&lt;&gt;"",INDEX(J!$A$1:$ZZ$200,MATCH($A26,J!$A$1:$A$200,0),MATCH(G$8,J!$A$1:$ZZ$1,0)),""),"")</f>
        <v>0.88</v>
      </c>
      <c r="H26" s="43">
        <f>IFERROR(IF(INDEX(J!$A$1:$ZZ$200,MATCH($A26,J!$A$1:$A$200,0),MATCH(H$8,J!$A$1:$ZZ$1,0))&lt;&gt;"",INDEX(J!$A$1:$ZZ$200,MATCH($A26,J!$A$1:$A$200,0),MATCH(H$8,J!$A$1:$ZZ$1,0)),""),"")</f>
        <v>-0.53</v>
      </c>
      <c r="I26" s="43">
        <f>IFERROR(IF(INDEX(J!$A$1:$ZZ$200,MATCH($A26,J!$A$1:$A$200,0),MATCH(I$8,J!$A$1:$ZZ$1,0))&lt;&gt;"",INDEX(J!$A$1:$ZZ$200,MATCH($A26,J!$A$1:$A$200,0),MATCH(I$8,J!$A$1:$ZZ$1,0)),""),"")</f>
        <v>1.38</v>
      </c>
      <c r="J26" s="43" t="str">
        <f>IFERROR(IF(INDEX(J!$A$1:$ZZ$200,MATCH($A26,J!$A$1:$A$200,0),MATCH(J$8,J!$A$1:$ZZ$1,0))&lt;&gt;"",INDEX(J!$A$1:$ZZ$200,MATCH($A26,J!$A$1:$A$200,0),MATCH(J$8,J!$A$1:$ZZ$1,0)),""),"")</f>
        <v/>
      </c>
      <c r="K26" s="10"/>
      <c r="L26" s="41">
        <v>1985</v>
      </c>
      <c r="M26" s="43">
        <f>IFERROR(IF(INDEX(J!$A$1:$ZZ$200,MATCH($A26,J!$A$1:$A$200,0),MATCH(M$8,J!$A$1:$ZZ$1,0))&lt;&gt;"",INDEX(J!$A$1:$ZZ$200,MATCH($A26,J!$A$1:$A$200,0),MATCH(M$8,J!$A$1:$ZZ$1,0)),""),"")</f>
        <v>-1.87</v>
      </c>
      <c r="N26" s="43">
        <f>IFERROR(IF(INDEX(J!$A$1:$ZZ$200,MATCH($A26,J!$A$1:$A$200,0),MATCH(N$8,J!$A$1:$ZZ$1,0))&lt;&gt;"",INDEX(J!$A$1:$ZZ$200,MATCH($A26,J!$A$1:$A$200,0),MATCH(N$8,J!$A$1:$ZZ$1,0)),""),"")</f>
        <v>-1.78</v>
      </c>
      <c r="O26" s="43">
        <f>IFERROR(IF(INDEX(J!$A$1:$ZZ$200,MATCH($A26,J!$A$1:$A$200,0),MATCH(O$8,J!$A$1:$ZZ$1,0))&lt;&gt;"",INDEX(J!$A$1:$ZZ$200,MATCH($A26,J!$A$1:$A$200,0),MATCH(O$8,J!$A$1:$ZZ$1,0)),""),"")</f>
        <v>-0.05</v>
      </c>
      <c r="P26" s="10"/>
      <c r="Q26" s="41">
        <v>1985</v>
      </c>
      <c r="R26" s="43">
        <f>IFERROR(IF(INDEX(J!$A$1:$ZZ$200,MATCH($A26,J!$A$1:$A$200,0),MATCH(R$8,J!$A$1:$ZZ$1,0))&lt;&gt;"",INDEX(J!$A$1:$ZZ$200,MATCH($A26,J!$A$1:$A$200,0),MATCH(R$8,J!$A$1:$ZZ$1,0)),""),"")</f>
        <v>4.88</v>
      </c>
      <c r="S26" s="43">
        <f>IFERROR(IF(INDEX(J!$A$1:$ZZ$200,MATCH($A26,J!$A$1:$A$200,0),MATCH(S$8,J!$A$1:$ZZ$1,0))&lt;&gt;"",INDEX(J!$A$1:$ZZ$200,MATCH($A26,J!$A$1:$A$200,0),MATCH(S$8,J!$A$1:$ZZ$1,0)),""),"")</f>
        <v>61.81</v>
      </c>
      <c r="T26" s="43" t="str">
        <f>IFERROR(IF(INDEX(J!$A$1:$ZZ$200,MATCH($A26,J!$A$1:$A$200,0),MATCH(T$8,J!$A$1:$ZZ$1,0))&lt;&gt;"",INDEX(J!$A$1:$ZZ$200,MATCH($A26,J!$A$1:$A$200,0),MATCH(T$8,J!$A$1:$ZZ$1,0)),""),"")</f>
        <v/>
      </c>
      <c r="U26" s="43" t="str">
        <f>IFERROR(IF(INDEX(J!$A$1:$ZZ$200,MATCH($A26,J!$A$1:$A$200,0),MATCH(U$8,J!$A$1:$ZZ$1,0))&lt;&gt;"",INDEX(J!$A$1:$ZZ$200,MATCH($A26,J!$A$1:$A$200,0),MATCH(U$8,J!$A$1:$ZZ$1,0)),""),"")</f>
        <v/>
      </c>
    </row>
    <row r="27" spans="1:21">
      <c r="A27" s="41">
        <f t="shared" si="0"/>
        <v>1986</v>
      </c>
      <c r="B27" s="42">
        <f>IFERROR(IF(INDEX(J!$A$1:$ZZ$200,MATCH($A27,J!$A$1:$A$200,0),MATCH(B$8,J!$A$1:$ZZ$1,0))&lt;&gt;"",INDEX(J!$A$1:$ZZ$200,MATCH($A27,J!$A$1:$A$200,0),MATCH(B$8,J!$A$1:$ZZ$1,0)),""),"")</f>
        <v>2042.53</v>
      </c>
      <c r="C27" s="43">
        <f>IFERROR(IF(INDEX(J!$A$1:$ZZ$200,MATCH($A27,J!$A$1:$A$200,0),MATCH(C$8,J!$A$1:$ZZ$1,0))&lt;&gt;"",INDEX(J!$A$1:$ZZ$200,MATCH($A27,J!$A$1:$A$200,0),MATCH(C$8,J!$A$1:$ZZ$1,0)),""),"")</f>
        <v>26.28</v>
      </c>
      <c r="D27" s="10"/>
      <c r="E27" s="41">
        <v>1986</v>
      </c>
      <c r="F27" s="43">
        <f>IFERROR(IF(INDEX(J!$A$1:$ZZ$200,MATCH($A27,J!$A$1:$A$200,0),MATCH(F$8,J!$A$1:$ZZ$1,0))&lt;&gt;"",INDEX(J!$A$1:$ZZ$200,MATCH($A27,J!$A$1:$A$200,0),MATCH(F$8,J!$A$1:$ZZ$1,0)),""),"")</f>
        <v>1.87</v>
      </c>
      <c r="G27" s="43">
        <f>IFERROR(IF(INDEX(J!$A$1:$ZZ$200,MATCH($A27,J!$A$1:$A$200,0),MATCH(G$8,J!$A$1:$ZZ$1,0))&lt;&gt;"",INDEX(J!$A$1:$ZZ$200,MATCH($A27,J!$A$1:$A$200,0),MATCH(G$8,J!$A$1:$ZZ$1,0)),""),"")</f>
        <v>0.89</v>
      </c>
      <c r="H27" s="43">
        <f>IFERROR(IF(INDEX(J!$A$1:$ZZ$200,MATCH($A27,J!$A$1:$A$200,0),MATCH(H$8,J!$A$1:$ZZ$1,0))&lt;&gt;"",INDEX(J!$A$1:$ZZ$200,MATCH($A27,J!$A$1:$A$200,0),MATCH(H$8,J!$A$1:$ZZ$1,0)),""),"")</f>
        <v>-0.37</v>
      </c>
      <c r="I27" s="43">
        <f>IFERROR(IF(INDEX(J!$A$1:$ZZ$200,MATCH($A27,J!$A$1:$A$200,0),MATCH(I$8,J!$A$1:$ZZ$1,0))&lt;&gt;"",INDEX(J!$A$1:$ZZ$200,MATCH($A27,J!$A$1:$A$200,0),MATCH(I$8,J!$A$1:$ZZ$1,0)),""),"")</f>
        <v>1.35</v>
      </c>
      <c r="J27" s="43" t="str">
        <f>IFERROR(IF(INDEX(J!$A$1:$ZZ$200,MATCH($A27,J!$A$1:$A$200,0),MATCH(J$8,J!$A$1:$ZZ$1,0))&lt;&gt;"",INDEX(J!$A$1:$ZZ$200,MATCH($A27,J!$A$1:$A$200,0),MATCH(J$8,J!$A$1:$ZZ$1,0)),""),"")</f>
        <v/>
      </c>
      <c r="K27" s="10"/>
      <c r="L27" s="41">
        <v>1986</v>
      </c>
      <c r="M27" s="43">
        <f>IFERROR(IF(INDEX(J!$A$1:$ZZ$200,MATCH($A27,J!$A$1:$A$200,0),MATCH(M$8,J!$A$1:$ZZ$1,0))&lt;&gt;"",INDEX(J!$A$1:$ZZ$200,MATCH($A27,J!$A$1:$A$200,0),MATCH(M$8,J!$A$1:$ZZ$1,0)),""),"")</f>
        <v>-1.5</v>
      </c>
      <c r="N27" s="43">
        <f>IFERROR(IF(INDEX(J!$A$1:$ZZ$200,MATCH($A27,J!$A$1:$A$200,0),MATCH(N$8,J!$A$1:$ZZ$1,0))&lt;&gt;"",INDEX(J!$A$1:$ZZ$200,MATCH($A27,J!$A$1:$A$200,0),MATCH(N$8,J!$A$1:$ZZ$1,0)),""),"")</f>
        <v>-0.93</v>
      </c>
      <c r="O27" s="43">
        <f>IFERROR(IF(INDEX(J!$A$1:$ZZ$200,MATCH($A27,J!$A$1:$A$200,0),MATCH(O$8,J!$A$1:$ZZ$1,0))&lt;&gt;"",INDEX(J!$A$1:$ZZ$200,MATCH($A27,J!$A$1:$A$200,0),MATCH(O$8,J!$A$1:$ZZ$1,0)),""),"")</f>
        <v>-0.56000000000000005</v>
      </c>
      <c r="P27" s="10"/>
      <c r="Q27" s="41">
        <v>1986</v>
      </c>
      <c r="R27" s="43">
        <f>IFERROR(IF(INDEX(J!$A$1:$ZZ$200,MATCH($A27,J!$A$1:$A$200,0),MATCH(R$8,J!$A$1:$ZZ$1,0))&lt;&gt;"",INDEX(J!$A$1:$ZZ$200,MATCH($A27,J!$A$1:$A$200,0),MATCH(R$8,J!$A$1:$ZZ$1,0)),""),"")</f>
        <v>5.12</v>
      </c>
      <c r="S27" s="43">
        <f>IFERROR(IF(INDEX(J!$A$1:$ZZ$200,MATCH($A27,J!$A$1:$A$200,0),MATCH(S$8,J!$A$1:$ZZ$1,0))&lt;&gt;"",INDEX(J!$A$1:$ZZ$200,MATCH($A27,J!$A$1:$A$200,0),MATCH(S$8,J!$A$1:$ZZ$1,0)),""),"")</f>
        <v>62.19</v>
      </c>
      <c r="T27" s="43" t="str">
        <f>IFERROR(IF(INDEX(J!$A$1:$ZZ$200,MATCH($A27,J!$A$1:$A$200,0),MATCH(T$8,J!$A$1:$ZZ$1,0))&lt;&gt;"",INDEX(J!$A$1:$ZZ$200,MATCH($A27,J!$A$1:$A$200,0),MATCH(T$8,J!$A$1:$ZZ$1,0)),""),"")</f>
        <v/>
      </c>
      <c r="U27" s="43" t="str">
        <f>IFERROR(IF(INDEX(J!$A$1:$ZZ$200,MATCH($A27,J!$A$1:$A$200,0),MATCH(U$8,J!$A$1:$ZZ$1,0))&lt;&gt;"",INDEX(J!$A$1:$ZZ$200,MATCH($A27,J!$A$1:$A$200,0),MATCH(U$8,J!$A$1:$ZZ$1,0)),""),"")</f>
        <v/>
      </c>
    </row>
    <row r="28" spans="1:21">
      <c r="A28" s="41">
        <f t="shared" si="0"/>
        <v>1987</v>
      </c>
      <c r="B28" s="42">
        <f>IFERROR(IF(INDEX(J!$A$1:$ZZ$200,MATCH($A28,J!$A$1:$A$200,0),MATCH(B$8,J!$A$1:$ZZ$1,0))&lt;&gt;"",INDEX(J!$A$1:$ZZ$200,MATCH($A28,J!$A$1:$A$200,0),MATCH(B$8,J!$A$1:$ZZ$1,0)),""),"")</f>
        <v>2084.62</v>
      </c>
      <c r="C28" s="43">
        <f>IFERROR(IF(INDEX(J!$A$1:$ZZ$200,MATCH($A28,J!$A$1:$A$200,0),MATCH(C$8,J!$A$1:$ZZ$1,0))&lt;&gt;"",INDEX(J!$A$1:$ZZ$200,MATCH($A28,J!$A$1:$A$200,0),MATCH(C$8,J!$A$1:$ZZ$1,0)),""),"")</f>
        <v>26.78</v>
      </c>
      <c r="D28" s="10"/>
      <c r="E28" s="41">
        <v>1987</v>
      </c>
      <c r="F28" s="43">
        <f>IFERROR(IF(INDEX(J!$A$1:$ZZ$200,MATCH($A28,J!$A$1:$A$200,0),MATCH(F$8,J!$A$1:$ZZ$1,0))&lt;&gt;"",INDEX(J!$A$1:$ZZ$200,MATCH($A28,J!$A$1:$A$200,0),MATCH(F$8,J!$A$1:$ZZ$1,0)),""),"")</f>
        <v>2.0299999999999998</v>
      </c>
      <c r="G28" s="43">
        <f>IFERROR(IF(INDEX(J!$A$1:$ZZ$200,MATCH($A28,J!$A$1:$A$200,0),MATCH(G$8,J!$A$1:$ZZ$1,0))&lt;&gt;"",INDEX(J!$A$1:$ZZ$200,MATCH($A28,J!$A$1:$A$200,0),MATCH(G$8,J!$A$1:$ZZ$1,0)),""),"")</f>
        <v>0.91</v>
      </c>
      <c r="H28" s="43">
        <f>IFERROR(IF(INDEX(J!$A$1:$ZZ$200,MATCH($A28,J!$A$1:$A$200,0),MATCH(H$8,J!$A$1:$ZZ$1,0))&lt;&gt;"",INDEX(J!$A$1:$ZZ$200,MATCH($A28,J!$A$1:$A$200,0),MATCH(H$8,J!$A$1:$ZZ$1,0)),""),"")</f>
        <v>-0.37</v>
      </c>
      <c r="I28" s="43">
        <f>IFERROR(IF(INDEX(J!$A$1:$ZZ$200,MATCH($A28,J!$A$1:$A$200,0),MATCH(I$8,J!$A$1:$ZZ$1,0))&lt;&gt;"",INDEX(J!$A$1:$ZZ$200,MATCH($A28,J!$A$1:$A$200,0),MATCH(I$8,J!$A$1:$ZZ$1,0)),""),"")</f>
        <v>1.49</v>
      </c>
      <c r="J28" s="43" t="str">
        <f>IFERROR(IF(INDEX(J!$A$1:$ZZ$200,MATCH($A28,J!$A$1:$A$200,0),MATCH(J$8,J!$A$1:$ZZ$1,0))&lt;&gt;"",INDEX(J!$A$1:$ZZ$200,MATCH($A28,J!$A$1:$A$200,0),MATCH(J$8,J!$A$1:$ZZ$1,0)),""),"")</f>
        <v/>
      </c>
      <c r="K28" s="10"/>
      <c r="L28" s="41">
        <v>1987</v>
      </c>
      <c r="M28" s="43">
        <f>IFERROR(IF(INDEX(J!$A$1:$ZZ$200,MATCH($A28,J!$A$1:$A$200,0),MATCH(M$8,J!$A$1:$ZZ$1,0))&lt;&gt;"",INDEX(J!$A$1:$ZZ$200,MATCH($A28,J!$A$1:$A$200,0),MATCH(M$8,J!$A$1:$ZZ$1,0)),""),"")</f>
        <v>-2.15</v>
      </c>
      <c r="N28" s="43">
        <f>IFERROR(IF(INDEX(J!$A$1:$ZZ$200,MATCH($A28,J!$A$1:$A$200,0),MATCH(N$8,J!$A$1:$ZZ$1,0))&lt;&gt;"",INDEX(J!$A$1:$ZZ$200,MATCH($A28,J!$A$1:$A$200,0),MATCH(N$8,J!$A$1:$ZZ$1,0)),""),"")</f>
        <v>-0.55000000000000004</v>
      </c>
      <c r="O28" s="43">
        <f>IFERROR(IF(INDEX(J!$A$1:$ZZ$200,MATCH($A28,J!$A$1:$A$200,0),MATCH(O$8,J!$A$1:$ZZ$1,0))&lt;&gt;"",INDEX(J!$A$1:$ZZ$200,MATCH($A28,J!$A$1:$A$200,0),MATCH(O$8,J!$A$1:$ZZ$1,0)),""),"")</f>
        <v>-1.59</v>
      </c>
      <c r="P28" s="10"/>
      <c r="Q28" s="41">
        <v>1987</v>
      </c>
      <c r="R28" s="43">
        <f>IFERROR(IF(INDEX(J!$A$1:$ZZ$200,MATCH($A28,J!$A$1:$A$200,0),MATCH(R$8,J!$A$1:$ZZ$1,0))&lt;&gt;"",INDEX(J!$A$1:$ZZ$200,MATCH($A28,J!$A$1:$A$200,0),MATCH(R$8,J!$A$1:$ZZ$1,0)),""),"")</f>
        <v>5.36</v>
      </c>
      <c r="S28" s="43">
        <f>IFERROR(IF(INDEX(J!$A$1:$ZZ$200,MATCH($A28,J!$A$1:$A$200,0),MATCH(S$8,J!$A$1:$ZZ$1,0))&lt;&gt;"",INDEX(J!$A$1:$ZZ$200,MATCH($A28,J!$A$1:$A$200,0),MATCH(S$8,J!$A$1:$ZZ$1,0)),""),"")</f>
        <v>62.6</v>
      </c>
      <c r="T28" s="43" t="str">
        <f>IFERROR(IF(INDEX(J!$A$1:$ZZ$200,MATCH($A28,J!$A$1:$A$200,0),MATCH(T$8,J!$A$1:$ZZ$1,0))&lt;&gt;"",INDEX(J!$A$1:$ZZ$200,MATCH($A28,J!$A$1:$A$200,0),MATCH(T$8,J!$A$1:$ZZ$1,0)),""),"")</f>
        <v/>
      </c>
      <c r="U28" s="43" t="str">
        <f>IFERROR(IF(INDEX(J!$A$1:$ZZ$200,MATCH($A28,J!$A$1:$A$200,0),MATCH(U$8,J!$A$1:$ZZ$1,0))&lt;&gt;"",INDEX(J!$A$1:$ZZ$200,MATCH($A28,J!$A$1:$A$200,0),MATCH(U$8,J!$A$1:$ZZ$1,0)),""),"")</f>
        <v/>
      </c>
    </row>
    <row r="29" spans="1:21">
      <c r="A29" s="41">
        <f t="shared" si="0"/>
        <v>1988</v>
      </c>
      <c r="B29" s="42">
        <f>IFERROR(IF(INDEX(J!$A$1:$ZZ$200,MATCH($A29,J!$A$1:$A$200,0),MATCH(B$8,J!$A$1:$ZZ$1,0))&lt;&gt;"",INDEX(J!$A$1:$ZZ$200,MATCH($A29,J!$A$1:$A$200,0),MATCH(B$8,J!$A$1:$ZZ$1,0)),""),"")</f>
        <v>2128.69</v>
      </c>
      <c r="C29" s="43">
        <f>IFERROR(IF(INDEX(J!$A$1:$ZZ$200,MATCH($A29,J!$A$1:$A$200,0),MATCH(C$8,J!$A$1:$ZZ$1,0))&lt;&gt;"",INDEX(J!$A$1:$ZZ$200,MATCH($A29,J!$A$1:$A$200,0),MATCH(C$8,J!$A$1:$ZZ$1,0)),""),"")</f>
        <v>27.24</v>
      </c>
      <c r="D29" s="10"/>
      <c r="E29" s="41">
        <v>1988</v>
      </c>
      <c r="F29" s="43">
        <f>IFERROR(IF(INDEX(J!$A$1:$ZZ$200,MATCH($A29,J!$A$1:$A$200,0),MATCH(F$8,J!$A$1:$ZZ$1,0))&lt;&gt;"",INDEX(J!$A$1:$ZZ$200,MATCH($A29,J!$A$1:$A$200,0),MATCH(F$8,J!$A$1:$ZZ$1,0)),""),"")</f>
        <v>2.1</v>
      </c>
      <c r="G29" s="43">
        <f>IFERROR(IF(INDEX(J!$A$1:$ZZ$200,MATCH($A29,J!$A$1:$A$200,0),MATCH(G$8,J!$A$1:$ZZ$1,0))&lt;&gt;"",INDEX(J!$A$1:$ZZ$200,MATCH($A29,J!$A$1:$A$200,0),MATCH(G$8,J!$A$1:$ZZ$1,0)),""),"")</f>
        <v>0.93</v>
      </c>
      <c r="H29" s="43">
        <f>IFERROR(IF(INDEX(J!$A$1:$ZZ$200,MATCH($A29,J!$A$1:$A$200,0),MATCH(H$8,J!$A$1:$ZZ$1,0))&lt;&gt;"",INDEX(J!$A$1:$ZZ$200,MATCH($A29,J!$A$1:$A$200,0),MATCH(H$8,J!$A$1:$ZZ$1,0)),""),"")</f>
        <v>-0.34</v>
      </c>
      <c r="I29" s="43">
        <f>IFERROR(IF(INDEX(J!$A$1:$ZZ$200,MATCH($A29,J!$A$1:$A$200,0),MATCH(I$8,J!$A$1:$ZZ$1,0))&lt;&gt;"",INDEX(J!$A$1:$ZZ$200,MATCH($A29,J!$A$1:$A$200,0),MATCH(I$8,J!$A$1:$ZZ$1,0)),""),"")</f>
        <v>1.51</v>
      </c>
      <c r="J29" s="43" t="str">
        <f>IFERROR(IF(INDEX(J!$A$1:$ZZ$200,MATCH($A29,J!$A$1:$A$200,0),MATCH(J$8,J!$A$1:$ZZ$1,0))&lt;&gt;"",INDEX(J!$A$1:$ZZ$200,MATCH($A29,J!$A$1:$A$200,0),MATCH(J$8,J!$A$1:$ZZ$1,0)),""),"")</f>
        <v/>
      </c>
      <c r="K29" s="10"/>
      <c r="L29" s="41">
        <v>1988</v>
      </c>
      <c r="M29" s="43">
        <f>IFERROR(IF(INDEX(J!$A$1:$ZZ$200,MATCH($A29,J!$A$1:$A$200,0),MATCH(M$8,J!$A$1:$ZZ$1,0))&lt;&gt;"",INDEX(J!$A$1:$ZZ$200,MATCH($A29,J!$A$1:$A$200,0),MATCH(M$8,J!$A$1:$ZZ$1,0)),""),"")</f>
        <v>-0.6</v>
      </c>
      <c r="N29" s="43">
        <f>IFERROR(IF(INDEX(J!$A$1:$ZZ$200,MATCH($A29,J!$A$1:$A$200,0),MATCH(N$8,J!$A$1:$ZZ$1,0))&lt;&gt;"",INDEX(J!$A$1:$ZZ$200,MATCH($A29,J!$A$1:$A$200,0),MATCH(N$8,J!$A$1:$ZZ$1,0)),""),"")</f>
        <v>0.51</v>
      </c>
      <c r="O29" s="43">
        <f>IFERROR(IF(INDEX(J!$A$1:$ZZ$200,MATCH($A29,J!$A$1:$A$200,0),MATCH(O$8,J!$A$1:$ZZ$1,0))&lt;&gt;"",INDEX(J!$A$1:$ZZ$200,MATCH($A29,J!$A$1:$A$200,0),MATCH(O$8,J!$A$1:$ZZ$1,0)),""),"")</f>
        <v>-1.1000000000000001</v>
      </c>
      <c r="P29" s="10"/>
      <c r="Q29" s="41">
        <v>1988</v>
      </c>
      <c r="R29" s="43">
        <f>IFERROR(IF(INDEX(J!$A$1:$ZZ$200,MATCH($A29,J!$A$1:$A$200,0),MATCH(R$8,J!$A$1:$ZZ$1,0))&lt;&gt;"",INDEX(J!$A$1:$ZZ$200,MATCH($A29,J!$A$1:$A$200,0),MATCH(R$8,J!$A$1:$ZZ$1,0)),""),"")</f>
        <v>5.59</v>
      </c>
      <c r="S29" s="43">
        <f>IFERROR(IF(INDEX(J!$A$1:$ZZ$200,MATCH($A29,J!$A$1:$A$200,0),MATCH(S$8,J!$A$1:$ZZ$1,0))&lt;&gt;"",INDEX(J!$A$1:$ZZ$200,MATCH($A29,J!$A$1:$A$200,0),MATCH(S$8,J!$A$1:$ZZ$1,0)),""),"")</f>
        <v>62.99</v>
      </c>
      <c r="T29" s="43" t="str">
        <f>IFERROR(IF(INDEX(J!$A$1:$ZZ$200,MATCH($A29,J!$A$1:$A$200,0),MATCH(T$8,J!$A$1:$ZZ$1,0))&lt;&gt;"",INDEX(J!$A$1:$ZZ$200,MATCH($A29,J!$A$1:$A$200,0),MATCH(T$8,J!$A$1:$ZZ$1,0)),""),"")</f>
        <v/>
      </c>
      <c r="U29" s="43" t="str">
        <f>IFERROR(IF(INDEX(J!$A$1:$ZZ$200,MATCH($A29,J!$A$1:$A$200,0),MATCH(U$8,J!$A$1:$ZZ$1,0))&lt;&gt;"",INDEX(J!$A$1:$ZZ$200,MATCH($A29,J!$A$1:$A$200,0),MATCH(U$8,J!$A$1:$ZZ$1,0)),""),"")</f>
        <v/>
      </c>
    </row>
    <row r="30" spans="1:21">
      <c r="A30" s="41">
        <f t="shared" si="0"/>
        <v>1989</v>
      </c>
      <c r="B30" s="42">
        <f>IFERROR(IF(INDEX(J!$A$1:$ZZ$200,MATCH($A30,J!$A$1:$A$200,0),MATCH(B$8,J!$A$1:$ZZ$1,0))&lt;&gt;"",INDEX(J!$A$1:$ZZ$200,MATCH($A30,J!$A$1:$A$200,0),MATCH(B$8,J!$A$1:$ZZ$1,0)),""),"")</f>
        <v>2182.87</v>
      </c>
      <c r="C30" s="43">
        <f>IFERROR(IF(INDEX(J!$A$1:$ZZ$200,MATCH($A30,J!$A$1:$A$200,0),MATCH(C$8,J!$A$1:$ZZ$1,0))&lt;&gt;"",INDEX(J!$A$1:$ZZ$200,MATCH($A30,J!$A$1:$A$200,0),MATCH(C$8,J!$A$1:$ZZ$1,0)),""),"")</f>
        <v>27.72</v>
      </c>
      <c r="D30" s="10"/>
      <c r="E30" s="41">
        <v>1989</v>
      </c>
      <c r="F30" s="43">
        <f>IFERROR(IF(INDEX(J!$A$1:$ZZ$200,MATCH($A30,J!$A$1:$A$200,0),MATCH(F$8,J!$A$1:$ZZ$1,0))&lt;&gt;"",INDEX(J!$A$1:$ZZ$200,MATCH($A30,J!$A$1:$A$200,0),MATCH(F$8,J!$A$1:$ZZ$1,0)),""),"")</f>
        <v>2.5</v>
      </c>
      <c r="G30" s="43">
        <f>IFERROR(IF(INDEX(J!$A$1:$ZZ$200,MATCH($A30,J!$A$1:$A$200,0),MATCH(G$8,J!$A$1:$ZZ$1,0))&lt;&gt;"",INDEX(J!$A$1:$ZZ$200,MATCH($A30,J!$A$1:$A$200,0),MATCH(G$8,J!$A$1:$ZZ$1,0)),""),"")</f>
        <v>0.98</v>
      </c>
      <c r="H30" s="43">
        <f>IFERROR(IF(INDEX(J!$A$1:$ZZ$200,MATCH($A30,J!$A$1:$A$200,0),MATCH(H$8,J!$A$1:$ZZ$1,0))&lt;&gt;"",INDEX(J!$A$1:$ZZ$200,MATCH($A30,J!$A$1:$A$200,0),MATCH(H$8,J!$A$1:$ZZ$1,0)),""),"")</f>
        <v>-0.26</v>
      </c>
      <c r="I30" s="43">
        <f>IFERROR(IF(INDEX(J!$A$1:$ZZ$200,MATCH($A30,J!$A$1:$A$200,0),MATCH(I$8,J!$A$1:$ZZ$1,0))&lt;&gt;"",INDEX(J!$A$1:$ZZ$200,MATCH($A30,J!$A$1:$A$200,0),MATCH(I$8,J!$A$1:$ZZ$1,0)),""),"")</f>
        <v>1.77</v>
      </c>
      <c r="J30" s="43" t="str">
        <f>IFERROR(IF(INDEX(J!$A$1:$ZZ$200,MATCH($A30,J!$A$1:$A$200,0),MATCH(J$8,J!$A$1:$ZZ$1,0))&lt;&gt;"",INDEX(J!$A$1:$ZZ$200,MATCH($A30,J!$A$1:$A$200,0),MATCH(J$8,J!$A$1:$ZZ$1,0)),""),"")</f>
        <v/>
      </c>
      <c r="K30" s="10"/>
      <c r="L30" s="41">
        <v>1989</v>
      </c>
      <c r="M30" s="43">
        <f>IFERROR(IF(INDEX(J!$A$1:$ZZ$200,MATCH($A30,J!$A$1:$A$200,0),MATCH(M$8,J!$A$1:$ZZ$1,0))&lt;&gt;"",INDEX(J!$A$1:$ZZ$200,MATCH($A30,J!$A$1:$A$200,0),MATCH(M$8,J!$A$1:$ZZ$1,0)),""),"")</f>
        <v>0.71</v>
      </c>
      <c r="N30" s="43">
        <f>IFERROR(IF(INDEX(J!$A$1:$ZZ$200,MATCH($A30,J!$A$1:$A$200,0),MATCH(N$8,J!$A$1:$ZZ$1,0))&lt;&gt;"",INDEX(J!$A$1:$ZZ$200,MATCH($A30,J!$A$1:$A$200,0),MATCH(N$8,J!$A$1:$ZZ$1,0)),""),"")</f>
        <v>1.03</v>
      </c>
      <c r="O30" s="43">
        <f>IFERROR(IF(INDEX(J!$A$1:$ZZ$200,MATCH($A30,J!$A$1:$A$200,0),MATCH(O$8,J!$A$1:$ZZ$1,0))&lt;&gt;"",INDEX(J!$A$1:$ZZ$200,MATCH($A30,J!$A$1:$A$200,0),MATCH(O$8,J!$A$1:$ZZ$1,0)),""),"")</f>
        <v>-0.32</v>
      </c>
      <c r="P30" s="10"/>
      <c r="Q30" s="41">
        <v>1989</v>
      </c>
      <c r="R30" s="43">
        <f>IFERROR(IF(INDEX(J!$A$1:$ZZ$200,MATCH($A30,J!$A$1:$A$200,0),MATCH(R$8,J!$A$1:$ZZ$1,0))&lt;&gt;"",INDEX(J!$A$1:$ZZ$200,MATCH($A30,J!$A$1:$A$200,0),MATCH(R$8,J!$A$1:$ZZ$1,0)),""),"")</f>
        <v>5.84</v>
      </c>
      <c r="S30" s="43">
        <f>IFERROR(IF(INDEX(J!$A$1:$ZZ$200,MATCH($A30,J!$A$1:$A$200,0),MATCH(S$8,J!$A$1:$ZZ$1,0))&lt;&gt;"",INDEX(J!$A$1:$ZZ$200,MATCH($A30,J!$A$1:$A$200,0),MATCH(S$8,J!$A$1:$ZZ$1,0)),""),"")</f>
        <v>63.36</v>
      </c>
      <c r="T30" s="43" t="str">
        <f>IFERROR(IF(INDEX(J!$A$1:$ZZ$200,MATCH($A30,J!$A$1:$A$200,0),MATCH(T$8,J!$A$1:$ZZ$1,0))&lt;&gt;"",INDEX(J!$A$1:$ZZ$200,MATCH($A30,J!$A$1:$A$200,0),MATCH(T$8,J!$A$1:$ZZ$1,0)),""),"")</f>
        <v/>
      </c>
      <c r="U30" s="43" t="str">
        <f>IFERROR(IF(INDEX(J!$A$1:$ZZ$200,MATCH($A30,J!$A$1:$A$200,0),MATCH(U$8,J!$A$1:$ZZ$1,0))&lt;&gt;"",INDEX(J!$A$1:$ZZ$200,MATCH($A30,J!$A$1:$A$200,0),MATCH(U$8,J!$A$1:$ZZ$1,0)),""),"")</f>
        <v/>
      </c>
    </row>
    <row r="31" spans="1:21">
      <c r="A31" s="41">
        <f t="shared" si="0"/>
        <v>1990</v>
      </c>
      <c r="B31" s="42">
        <f>IFERROR(IF(INDEX(J!$A$1:$ZZ$200,MATCH($A31,J!$A$1:$A$200,0),MATCH(B$8,J!$A$1:$ZZ$1,0))&lt;&gt;"",INDEX(J!$A$1:$ZZ$200,MATCH($A31,J!$A$1:$A$200,0),MATCH(B$8,J!$A$1:$ZZ$1,0)),""),"")</f>
        <v>2236.41</v>
      </c>
      <c r="C31" s="43">
        <f>IFERROR(IF(INDEX(J!$A$1:$ZZ$200,MATCH($A31,J!$A$1:$A$200,0),MATCH(C$8,J!$A$1:$ZZ$1,0))&lt;&gt;"",INDEX(J!$A$1:$ZZ$200,MATCH($A31,J!$A$1:$A$200,0),MATCH(C$8,J!$A$1:$ZZ$1,0)),""),"")</f>
        <v>28.15</v>
      </c>
      <c r="D31" s="10"/>
      <c r="E31" s="41">
        <v>1990</v>
      </c>
      <c r="F31" s="43">
        <f>IFERROR(IF(INDEX(J!$A$1:$ZZ$200,MATCH($A31,J!$A$1:$A$200,0),MATCH(F$8,J!$A$1:$ZZ$1,0))&lt;&gt;"",INDEX(J!$A$1:$ZZ$200,MATCH($A31,J!$A$1:$A$200,0),MATCH(F$8,J!$A$1:$ZZ$1,0)),""),"")</f>
        <v>2.41</v>
      </c>
      <c r="G31" s="43">
        <f>IFERROR(IF(INDEX(J!$A$1:$ZZ$200,MATCH($A31,J!$A$1:$A$200,0),MATCH(G$8,J!$A$1:$ZZ$1,0))&lt;&gt;"",INDEX(J!$A$1:$ZZ$200,MATCH($A31,J!$A$1:$A$200,0),MATCH(G$8,J!$A$1:$ZZ$1,0)),""),"")</f>
        <v>1.05</v>
      </c>
      <c r="H31" s="43">
        <f>IFERROR(IF(INDEX(J!$A$1:$ZZ$200,MATCH($A31,J!$A$1:$A$200,0),MATCH(H$8,J!$A$1:$ZZ$1,0))&lt;&gt;"",INDEX(J!$A$1:$ZZ$200,MATCH($A31,J!$A$1:$A$200,0),MATCH(H$8,J!$A$1:$ZZ$1,0)),""),"")</f>
        <v>-0.23</v>
      </c>
      <c r="I31" s="43">
        <f>IFERROR(IF(INDEX(J!$A$1:$ZZ$200,MATCH($A31,J!$A$1:$A$200,0),MATCH(I$8,J!$A$1:$ZZ$1,0))&lt;&gt;"",INDEX(J!$A$1:$ZZ$200,MATCH($A31,J!$A$1:$A$200,0),MATCH(I$8,J!$A$1:$ZZ$1,0)),""),"")</f>
        <v>1.59</v>
      </c>
      <c r="J31" s="43" t="str">
        <f>IFERROR(IF(INDEX(J!$A$1:$ZZ$200,MATCH($A31,J!$A$1:$A$200,0),MATCH(J$8,J!$A$1:$ZZ$1,0))&lt;&gt;"",INDEX(J!$A$1:$ZZ$200,MATCH($A31,J!$A$1:$A$200,0),MATCH(J$8,J!$A$1:$ZZ$1,0)),""),"")</f>
        <v/>
      </c>
      <c r="K31" s="10"/>
      <c r="L31" s="41">
        <v>1990</v>
      </c>
      <c r="M31" s="43">
        <f>IFERROR(IF(INDEX(J!$A$1:$ZZ$200,MATCH($A31,J!$A$1:$A$200,0),MATCH(M$8,J!$A$1:$ZZ$1,0))&lt;&gt;"",INDEX(J!$A$1:$ZZ$200,MATCH($A31,J!$A$1:$A$200,0),MATCH(M$8,J!$A$1:$ZZ$1,0)),""),"")</f>
        <v>3.44</v>
      </c>
      <c r="N31" s="43">
        <f>IFERROR(IF(INDEX(J!$A$1:$ZZ$200,MATCH($A31,J!$A$1:$A$200,0),MATCH(N$8,J!$A$1:$ZZ$1,0))&lt;&gt;"",INDEX(J!$A$1:$ZZ$200,MATCH($A31,J!$A$1:$A$200,0),MATCH(N$8,J!$A$1:$ZZ$1,0)),""),"")</f>
        <v>2.39</v>
      </c>
      <c r="O31" s="43">
        <f>IFERROR(IF(INDEX(J!$A$1:$ZZ$200,MATCH($A31,J!$A$1:$A$200,0),MATCH(O$8,J!$A$1:$ZZ$1,0))&lt;&gt;"",INDEX(J!$A$1:$ZZ$200,MATCH($A31,J!$A$1:$A$200,0),MATCH(O$8,J!$A$1:$ZZ$1,0)),""),"")</f>
        <v>1.06</v>
      </c>
      <c r="P31" s="10"/>
      <c r="Q31" s="41">
        <v>1990</v>
      </c>
      <c r="R31" s="43">
        <f>IFERROR(IF(INDEX(J!$A$1:$ZZ$200,MATCH($A31,J!$A$1:$A$200,0),MATCH(R$8,J!$A$1:$ZZ$1,0))&lt;&gt;"",INDEX(J!$A$1:$ZZ$200,MATCH($A31,J!$A$1:$A$200,0),MATCH(R$8,J!$A$1:$ZZ$1,0)),""),"")</f>
        <v>6.12</v>
      </c>
      <c r="S31" s="43">
        <f>IFERROR(IF(INDEX(J!$A$1:$ZZ$200,MATCH($A31,J!$A$1:$A$200,0),MATCH(S$8,J!$A$1:$ZZ$1,0))&lt;&gt;"",INDEX(J!$A$1:$ZZ$200,MATCH($A31,J!$A$1:$A$200,0),MATCH(S$8,J!$A$1:$ZZ$1,0)),""),"")</f>
        <v>63.73</v>
      </c>
      <c r="T31" s="43" t="str">
        <f>IFERROR(IF(INDEX(J!$A$1:$ZZ$200,MATCH($A31,J!$A$1:$A$200,0),MATCH(T$8,J!$A$1:$ZZ$1,0))&lt;&gt;"",INDEX(J!$A$1:$ZZ$200,MATCH($A31,J!$A$1:$A$200,0),MATCH(T$8,J!$A$1:$ZZ$1,0)),""),"")</f>
        <v/>
      </c>
      <c r="U31" s="43" t="str">
        <f>IFERROR(IF(INDEX(J!$A$1:$ZZ$200,MATCH($A31,J!$A$1:$A$200,0),MATCH(U$8,J!$A$1:$ZZ$1,0))&lt;&gt;"",INDEX(J!$A$1:$ZZ$200,MATCH($A31,J!$A$1:$A$200,0),MATCH(U$8,J!$A$1:$ZZ$1,0)),""),"")</f>
        <v/>
      </c>
    </row>
    <row r="32" spans="1:21">
      <c r="A32" s="41">
        <f t="shared" si="0"/>
        <v>1991</v>
      </c>
      <c r="B32" s="42">
        <f>IFERROR(IF(INDEX(J!$A$1:$ZZ$200,MATCH($A32,J!$A$1:$A$200,0),MATCH(B$8,J!$A$1:$ZZ$1,0))&lt;&gt;"",INDEX(J!$A$1:$ZZ$200,MATCH($A32,J!$A$1:$A$200,0),MATCH(B$8,J!$A$1:$ZZ$1,0)),""),"")</f>
        <v>2294.52</v>
      </c>
      <c r="C32" s="43">
        <f>IFERROR(IF(INDEX(J!$A$1:$ZZ$200,MATCH($A32,J!$A$1:$A$200,0),MATCH(C$8,J!$A$1:$ZZ$1,0))&lt;&gt;"",INDEX(J!$A$1:$ZZ$200,MATCH($A32,J!$A$1:$A$200,0),MATCH(C$8,J!$A$1:$ZZ$1,0)),""),"")</f>
        <v>28.69</v>
      </c>
      <c r="D32" s="10"/>
      <c r="E32" s="41">
        <v>1991</v>
      </c>
      <c r="F32" s="43">
        <f>IFERROR(IF(INDEX(J!$A$1:$ZZ$200,MATCH($A32,J!$A$1:$A$200,0),MATCH(F$8,J!$A$1:$ZZ$1,0))&lt;&gt;"",INDEX(J!$A$1:$ZZ$200,MATCH($A32,J!$A$1:$A$200,0),MATCH(F$8,J!$A$1:$ZZ$1,0)),""),"")</f>
        <v>2.56</v>
      </c>
      <c r="G32" s="43">
        <f>IFERROR(IF(INDEX(J!$A$1:$ZZ$200,MATCH($A32,J!$A$1:$A$200,0),MATCH(G$8,J!$A$1:$ZZ$1,0))&lt;&gt;"",INDEX(J!$A$1:$ZZ$200,MATCH($A32,J!$A$1:$A$200,0),MATCH(G$8,J!$A$1:$ZZ$1,0)),""),"")</f>
        <v>1.1200000000000001</v>
      </c>
      <c r="H32" s="43">
        <f>IFERROR(IF(INDEX(J!$A$1:$ZZ$200,MATCH($A32,J!$A$1:$A$200,0),MATCH(H$8,J!$A$1:$ZZ$1,0))&lt;&gt;"",INDEX(J!$A$1:$ZZ$200,MATCH($A32,J!$A$1:$A$200,0),MATCH(H$8,J!$A$1:$ZZ$1,0)),""),"")</f>
        <v>-7.0000000000000007E-2</v>
      </c>
      <c r="I32" s="43">
        <f>IFERROR(IF(INDEX(J!$A$1:$ZZ$200,MATCH($A32,J!$A$1:$A$200,0),MATCH(I$8,J!$A$1:$ZZ$1,0))&lt;&gt;"",INDEX(J!$A$1:$ZZ$200,MATCH($A32,J!$A$1:$A$200,0),MATCH(I$8,J!$A$1:$ZZ$1,0)),""),"")</f>
        <v>1.52</v>
      </c>
      <c r="J32" s="43" t="str">
        <f>IFERROR(IF(INDEX(J!$A$1:$ZZ$200,MATCH($A32,J!$A$1:$A$200,0),MATCH(J$8,J!$A$1:$ZZ$1,0))&lt;&gt;"",INDEX(J!$A$1:$ZZ$200,MATCH($A32,J!$A$1:$A$200,0),MATCH(J$8,J!$A$1:$ZZ$1,0)),""),"")</f>
        <v/>
      </c>
      <c r="K32" s="10"/>
      <c r="L32" s="41">
        <v>1991</v>
      </c>
      <c r="M32" s="43">
        <f>IFERROR(IF(INDEX(J!$A$1:$ZZ$200,MATCH($A32,J!$A$1:$A$200,0),MATCH(M$8,J!$A$1:$ZZ$1,0))&lt;&gt;"",INDEX(J!$A$1:$ZZ$200,MATCH($A32,J!$A$1:$A$200,0),MATCH(M$8,J!$A$1:$ZZ$1,0)),""),"")</f>
        <v>5.92</v>
      </c>
      <c r="N32" s="43">
        <f>IFERROR(IF(INDEX(J!$A$1:$ZZ$200,MATCH($A32,J!$A$1:$A$200,0),MATCH(N$8,J!$A$1:$ZZ$1,0))&lt;&gt;"",INDEX(J!$A$1:$ZZ$200,MATCH($A32,J!$A$1:$A$200,0),MATCH(N$8,J!$A$1:$ZZ$1,0)),""),"")</f>
        <v>3.63</v>
      </c>
      <c r="O32" s="43">
        <f>IFERROR(IF(INDEX(J!$A$1:$ZZ$200,MATCH($A32,J!$A$1:$A$200,0),MATCH(O$8,J!$A$1:$ZZ$1,0))&lt;&gt;"",INDEX(J!$A$1:$ZZ$200,MATCH($A32,J!$A$1:$A$200,0),MATCH(O$8,J!$A$1:$ZZ$1,0)),""),"")</f>
        <v>2.29</v>
      </c>
      <c r="P32" s="10"/>
      <c r="Q32" s="41">
        <v>1991</v>
      </c>
      <c r="R32" s="43">
        <f>IFERROR(IF(INDEX(J!$A$1:$ZZ$200,MATCH($A32,J!$A$1:$A$200,0),MATCH(R$8,J!$A$1:$ZZ$1,0))&lt;&gt;"",INDEX(J!$A$1:$ZZ$200,MATCH($A32,J!$A$1:$A$200,0),MATCH(R$8,J!$A$1:$ZZ$1,0)),""),"")</f>
        <v>6.43</v>
      </c>
      <c r="S32" s="43">
        <f>IFERROR(IF(INDEX(J!$A$1:$ZZ$200,MATCH($A32,J!$A$1:$A$200,0),MATCH(S$8,J!$A$1:$ZZ$1,0))&lt;&gt;"",INDEX(J!$A$1:$ZZ$200,MATCH($A32,J!$A$1:$A$200,0),MATCH(S$8,J!$A$1:$ZZ$1,0)),""),"")</f>
        <v>64.069999999999993</v>
      </c>
      <c r="T32" s="43">
        <f>IFERROR(IF(INDEX(J!$A$1:$ZZ$200,MATCH($A32,J!$A$1:$A$200,0),MATCH(T$8,J!$A$1:$ZZ$1,0))&lt;&gt;"",INDEX(J!$A$1:$ZZ$200,MATCH($A32,J!$A$1:$A$200,0),MATCH(T$8,J!$A$1:$ZZ$1,0)),""),"")</f>
        <v>18.510000000000002</v>
      </c>
      <c r="U32" s="43">
        <f>IFERROR(IF(INDEX(J!$A$1:$ZZ$200,MATCH($A32,J!$A$1:$A$200,0),MATCH(U$8,J!$A$1:$ZZ$1,0))&lt;&gt;"",INDEX(J!$A$1:$ZZ$200,MATCH($A32,J!$A$1:$A$200,0),MATCH(U$8,J!$A$1:$ZZ$1,0)),""),"")</f>
        <v>9.17</v>
      </c>
    </row>
    <row r="33" spans="1:21">
      <c r="A33" s="41">
        <f t="shared" si="0"/>
        <v>1992</v>
      </c>
      <c r="B33" s="42">
        <f>IFERROR(IF(INDEX(J!$A$1:$ZZ$200,MATCH($A33,J!$A$1:$A$200,0),MATCH(B$8,J!$A$1:$ZZ$1,0))&lt;&gt;"",INDEX(J!$A$1:$ZZ$200,MATCH($A33,J!$A$1:$A$200,0),MATCH(B$8,J!$A$1:$ZZ$1,0)),""),"")</f>
        <v>2366.86</v>
      </c>
      <c r="C33" s="43">
        <f>IFERROR(IF(INDEX(J!$A$1:$ZZ$200,MATCH($A33,J!$A$1:$A$200,0),MATCH(C$8,J!$A$1:$ZZ$1,0))&lt;&gt;"",INDEX(J!$A$1:$ZZ$200,MATCH($A33,J!$A$1:$A$200,0),MATCH(C$8,J!$A$1:$ZZ$1,0)),""),"")</f>
        <v>29.4</v>
      </c>
      <c r="D33" s="10"/>
      <c r="E33" s="41">
        <v>1992</v>
      </c>
      <c r="F33" s="43">
        <f>IFERROR(IF(INDEX(J!$A$1:$ZZ$200,MATCH($A33,J!$A$1:$A$200,0),MATCH(F$8,J!$A$1:$ZZ$1,0))&lt;&gt;"",INDEX(J!$A$1:$ZZ$200,MATCH($A33,J!$A$1:$A$200,0),MATCH(F$8,J!$A$1:$ZZ$1,0)),""),"")</f>
        <v>3.09</v>
      </c>
      <c r="G33" s="43">
        <f>IFERROR(IF(INDEX(J!$A$1:$ZZ$200,MATCH($A33,J!$A$1:$A$200,0),MATCH(G$8,J!$A$1:$ZZ$1,0))&lt;&gt;"",INDEX(J!$A$1:$ZZ$200,MATCH($A33,J!$A$1:$A$200,0),MATCH(G$8,J!$A$1:$ZZ$1,0)),""),"")</f>
        <v>1.1399999999999999</v>
      </c>
      <c r="H33" s="43">
        <f>IFERROR(IF(INDEX(J!$A$1:$ZZ$200,MATCH($A33,J!$A$1:$A$200,0),MATCH(H$8,J!$A$1:$ZZ$1,0))&lt;&gt;"",INDEX(J!$A$1:$ZZ$200,MATCH($A33,J!$A$1:$A$200,0),MATCH(H$8,J!$A$1:$ZZ$1,0)),""),"")</f>
        <v>0.43</v>
      </c>
      <c r="I33" s="43">
        <f>IFERROR(IF(INDEX(J!$A$1:$ZZ$200,MATCH($A33,J!$A$1:$A$200,0),MATCH(I$8,J!$A$1:$ZZ$1,0))&lt;&gt;"",INDEX(J!$A$1:$ZZ$200,MATCH($A33,J!$A$1:$A$200,0),MATCH(I$8,J!$A$1:$ZZ$1,0)),""),"")</f>
        <v>1.52</v>
      </c>
      <c r="J33" s="43" t="str">
        <f>IFERROR(IF(INDEX(J!$A$1:$ZZ$200,MATCH($A33,J!$A$1:$A$200,0),MATCH(J$8,J!$A$1:$ZZ$1,0))&lt;&gt;"",INDEX(J!$A$1:$ZZ$200,MATCH($A33,J!$A$1:$A$200,0),MATCH(J$8,J!$A$1:$ZZ$1,0)),""),"")</f>
        <v/>
      </c>
      <c r="K33" s="10"/>
      <c r="L33" s="41">
        <v>1992</v>
      </c>
      <c r="M33" s="43">
        <f>IFERROR(IF(INDEX(J!$A$1:$ZZ$200,MATCH($A33,J!$A$1:$A$200,0),MATCH(M$8,J!$A$1:$ZZ$1,0))&lt;&gt;"",INDEX(J!$A$1:$ZZ$200,MATCH($A33,J!$A$1:$A$200,0),MATCH(M$8,J!$A$1:$ZZ$1,0)),""),"")</f>
        <v>4.7699999999999996</v>
      </c>
      <c r="N33" s="43">
        <f>IFERROR(IF(INDEX(J!$A$1:$ZZ$200,MATCH($A33,J!$A$1:$A$200,0),MATCH(N$8,J!$A$1:$ZZ$1,0))&lt;&gt;"",INDEX(J!$A$1:$ZZ$200,MATCH($A33,J!$A$1:$A$200,0),MATCH(N$8,J!$A$1:$ZZ$1,0)),""),"")</f>
        <v>2.76</v>
      </c>
      <c r="O33" s="43">
        <f>IFERROR(IF(INDEX(J!$A$1:$ZZ$200,MATCH($A33,J!$A$1:$A$200,0),MATCH(O$8,J!$A$1:$ZZ$1,0))&lt;&gt;"",INDEX(J!$A$1:$ZZ$200,MATCH($A33,J!$A$1:$A$200,0),MATCH(O$8,J!$A$1:$ZZ$1,0)),""),"")</f>
        <v>2</v>
      </c>
      <c r="P33" s="10"/>
      <c r="Q33" s="41">
        <v>1992</v>
      </c>
      <c r="R33" s="43">
        <f>IFERROR(IF(INDEX(J!$A$1:$ZZ$200,MATCH($A33,J!$A$1:$A$200,0),MATCH(R$8,J!$A$1:$ZZ$1,0))&lt;&gt;"",INDEX(J!$A$1:$ZZ$200,MATCH($A33,J!$A$1:$A$200,0),MATCH(R$8,J!$A$1:$ZZ$1,0)),""),"")</f>
        <v>6.77</v>
      </c>
      <c r="S33" s="43">
        <f>IFERROR(IF(INDEX(J!$A$1:$ZZ$200,MATCH($A33,J!$A$1:$A$200,0),MATCH(S$8,J!$A$1:$ZZ$1,0))&lt;&gt;"",INDEX(J!$A$1:$ZZ$200,MATCH($A33,J!$A$1:$A$200,0),MATCH(S$8,J!$A$1:$ZZ$1,0)),""),"")</f>
        <v>64.41</v>
      </c>
      <c r="T33" s="43">
        <f>IFERROR(IF(INDEX(J!$A$1:$ZZ$200,MATCH($A33,J!$A$1:$A$200,0),MATCH(T$8,J!$A$1:$ZZ$1,0))&lt;&gt;"",INDEX(J!$A$1:$ZZ$200,MATCH($A33,J!$A$1:$A$200,0),MATCH(T$8,J!$A$1:$ZZ$1,0)),""),"")</f>
        <v>19.899999999999999</v>
      </c>
      <c r="U33" s="43">
        <f>IFERROR(IF(INDEX(J!$A$1:$ZZ$200,MATCH($A33,J!$A$1:$A$200,0),MATCH(U$8,J!$A$1:$ZZ$1,0))&lt;&gt;"",INDEX(J!$A$1:$ZZ$200,MATCH($A33,J!$A$1:$A$200,0),MATCH(U$8,J!$A$1:$ZZ$1,0)),""),"")</f>
        <v>9.41</v>
      </c>
    </row>
    <row r="34" spans="1:21">
      <c r="A34" s="41">
        <f t="shared" si="0"/>
        <v>1993</v>
      </c>
      <c r="B34" s="42">
        <f>IFERROR(IF(INDEX(J!$A$1:$ZZ$200,MATCH($A34,J!$A$1:$A$200,0),MATCH(B$8,J!$A$1:$ZZ$1,0))&lt;&gt;"",INDEX(J!$A$1:$ZZ$200,MATCH($A34,J!$A$1:$A$200,0),MATCH(B$8,J!$A$1:$ZZ$1,0)),""),"")</f>
        <v>2430.71</v>
      </c>
      <c r="C34" s="43">
        <f>IFERROR(IF(INDEX(J!$A$1:$ZZ$200,MATCH($A34,J!$A$1:$A$200,0),MATCH(C$8,J!$A$1:$ZZ$1,0))&lt;&gt;"",INDEX(J!$A$1:$ZZ$200,MATCH($A34,J!$A$1:$A$200,0),MATCH(C$8,J!$A$1:$ZZ$1,0)),""),"")</f>
        <v>30.03</v>
      </c>
      <c r="D34" s="10"/>
      <c r="E34" s="41">
        <v>1993</v>
      </c>
      <c r="F34" s="43">
        <f>IFERROR(IF(INDEX(J!$A$1:$ZZ$200,MATCH($A34,J!$A$1:$A$200,0),MATCH(F$8,J!$A$1:$ZZ$1,0))&lt;&gt;"",INDEX(J!$A$1:$ZZ$200,MATCH($A34,J!$A$1:$A$200,0),MATCH(F$8,J!$A$1:$ZZ$1,0)),""),"")</f>
        <v>2.66</v>
      </c>
      <c r="G34" s="43">
        <f>IFERROR(IF(INDEX(J!$A$1:$ZZ$200,MATCH($A34,J!$A$1:$A$200,0),MATCH(G$8,J!$A$1:$ZZ$1,0))&lt;&gt;"",INDEX(J!$A$1:$ZZ$200,MATCH($A34,J!$A$1:$A$200,0),MATCH(G$8,J!$A$1:$ZZ$1,0)),""),"")</f>
        <v>1.04</v>
      </c>
      <c r="H34" s="43">
        <f>IFERROR(IF(INDEX(J!$A$1:$ZZ$200,MATCH($A34,J!$A$1:$A$200,0),MATCH(H$8,J!$A$1:$ZZ$1,0))&lt;&gt;"",INDEX(J!$A$1:$ZZ$200,MATCH($A34,J!$A$1:$A$200,0),MATCH(H$8,J!$A$1:$ZZ$1,0)),""),"")</f>
        <v>0.43</v>
      </c>
      <c r="I34" s="43">
        <f>IFERROR(IF(INDEX(J!$A$1:$ZZ$200,MATCH($A34,J!$A$1:$A$200,0),MATCH(I$8,J!$A$1:$ZZ$1,0))&lt;&gt;"",INDEX(J!$A$1:$ZZ$200,MATCH($A34,J!$A$1:$A$200,0),MATCH(I$8,J!$A$1:$ZZ$1,0)),""),"")</f>
        <v>1.2</v>
      </c>
      <c r="J34" s="43" t="str">
        <f>IFERROR(IF(INDEX(J!$A$1:$ZZ$200,MATCH($A34,J!$A$1:$A$200,0),MATCH(J$8,J!$A$1:$ZZ$1,0))&lt;&gt;"",INDEX(J!$A$1:$ZZ$200,MATCH($A34,J!$A$1:$A$200,0),MATCH(J$8,J!$A$1:$ZZ$1,0)),""),"")</f>
        <v/>
      </c>
      <c r="K34" s="10"/>
      <c r="L34" s="41">
        <v>1993</v>
      </c>
      <c r="M34" s="43">
        <f>IFERROR(IF(INDEX(J!$A$1:$ZZ$200,MATCH($A34,J!$A$1:$A$200,0),MATCH(M$8,J!$A$1:$ZZ$1,0))&lt;&gt;"",INDEX(J!$A$1:$ZZ$200,MATCH($A34,J!$A$1:$A$200,0),MATCH(M$8,J!$A$1:$ZZ$1,0)),""),"")</f>
        <v>1.07</v>
      </c>
      <c r="N34" s="43">
        <f>IFERROR(IF(INDEX(J!$A$1:$ZZ$200,MATCH($A34,J!$A$1:$A$200,0),MATCH(N$8,J!$A$1:$ZZ$1,0))&lt;&gt;"",INDEX(J!$A$1:$ZZ$200,MATCH($A34,J!$A$1:$A$200,0),MATCH(N$8,J!$A$1:$ZZ$1,0)),""),"")</f>
        <v>0.31</v>
      </c>
      <c r="O34" s="43">
        <f>IFERROR(IF(INDEX(J!$A$1:$ZZ$200,MATCH($A34,J!$A$1:$A$200,0),MATCH(O$8,J!$A$1:$ZZ$1,0))&lt;&gt;"",INDEX(J!$A$1:$ZZ$200,MATCH($A34,J!$A$1:$A$200,0),MATCH(O$8,J!$A$1:$ZZ$1,0)),""),"")</f>
        <v>0.75</v>
      </c>
      <c r="P34" s="10"/>
      <c r="Q34" s="41">
        <v>1993</v>
      </c>
      <c r="R34" s="43">
        <f>IFERROR(IF(INDEX(J!$A$1:$ZZ$200,MATCH($A34,J!$A$1:$A$200,0),MATCH(R$8,J!$A$1:$ZZ$1,0))&lt;&gt;"",INDEX(J!$A$1:$ZZ$200,MATCH($A34,J!$A$1:$A$200,0),MATCH(R$8,J!$A$1:$ZZ$1,0)),""),"")</f>
        <v>7.1</v>
      </c>
      <c r="S34" s="43">
        <f>IFERROR(IF(INDEX(J!$A$1:$ZZ$200,MATCH($A34,J!$A$1:$A$200,0),MATCH(S$8,J!$A$1:$ZZ$1,0))&lt;&gt;"",INDEX(J!$A$1:$ZZ$200,MATCH($A34,J!$A$1:$A$200,0),MATCH(S$8,J!$A$1:$ZZ$1,0)),""),"")</f>
        <v>64.739999999999995</v>
      </c>
      <c r="T34" s="43">
        <f>IFERROR(IF(INDEX(J!$A$1:$ZZ$200,MATCH($A34,J!$A$1:$A$200,0),MATCH(T$8,J!$A$1:$ZZ$1,0))&lt;&gt;"",INDEX(J!$A$1:$ZZ$200,MATCH($A34,J!$A$1:$A$200,0),MATCH(T$8,J!$A$1:$ZZ$1,0)),""),"")</f>
        <v>21.21</v>
      </c>
      <c r="U34" s="43">
        <f>IFERROR(IF(INDEX(J!$A$1:$ZZ$200,MATCH($A34,J!$A$1:$A$200,0),MATCH(U$8,J!$A$1:$ZZ$1,0))&lt;&gt;"",INDEX(J!$A$1:$ZZ$200,MATCH($A34,J!$A$1:$A$200,0),MATCH(U$8,J!$A$1:$ZZ$1,0)),""),"")</f>
        <v>9.69</v>
      </c>
    </row>
    <row r="35" spans="1:21">
      <c r="A35" s="41">
        <f t="shared" si="0"/>
        <v>1994</v>
      </c>
      <c r="B35" s="42">
        <f>IFERROR(IF(INDEX(J!$A$1:$ZZ$200,MATCH($A35,J!$A$1:$A$200,0),MATCH(B$8,J!$A$1:$ZZ$1,0))&lt;&gt;"",INDEX(J!$A$1:$ZZ$200,MATCH($A35,J!$A$1:$A$200,0),MATCH(B$8,J!$A$1:$ZZ$1,0)),""),"")</f>
        <v>2490.3000000000002</v>
      </c>
      <c r="C35" s="43">
        <f>IFERROR(IF(INDEX(J!$A$1:$ZZ$200,MATCH($A35,J!$A$1:$A$200,0),MATCH(C$8,J!$A$1:$ZZ$1,0))&lt;&gt;"",INDEX(J!$A$1:$ZZ$200,MATCH($A35,J!$A$1:$A$200,0),MATCH(C$8,J!$A$1:$ZZ$1,0)),""),"")</f>
        <v>30.69</v>
      </c>
      <c r="D35" s="10"/>
      <c r="E35" s="41">
        <v>1994</v>
      </c>
      <c r="F35" s="43">
        <f>IFERROR(IF(INDEX(J!$A$1:$ZZ$200,MATCH($A35,J!$A$1:$A$200,0),MATCH(F$8,J!$A$1:$ZZ$1,0))&lt;&gt;"",INDEX(J!$A$1:$ZZ$200,MATCH($A35,J!$A$1:$A$200,0),MATCH(F$8,J!$A$1:$ZZ$1,0)),""),"")</f>
        <v>2.41</v>
      </c>
      <c r="G35" s="43">
        <f>IFERROR(IF(INDEX(J!$A$1:$ZZ$200,MATCH($A35,J!$A$1:$A$200,0),MATCH(G$8,J!$A$1:$ZZ$1,0))&lt;&gt;"",INDEX(J!$A$1:$ZZ$200,MATCH($A35,J!$A$1:$A$200,0),MATCH(G$8,J!$A$1:$ZZ$1,0)),""),"")</f>
        <v>0.92</v>
      </c>
      <c r="H35" s="43">
        <f>IFERROR(IF(INDEX(J!$A$1:$ZZ$200,MATCH($A35,J!$A$1:$A$200,0),MATCH(H$8,J!$A$1:$ZZ$1,0))&lt;&gt;"",INDEX(J!$A$1:$ZZ$200,MATCH($A35,J!$A$1:$A$200,0),MATCH(H$8,J!$A$1:$ZZ$1,0)),""),"")</f>
        <v>0.14000000000000001</v>
      </c>
      <c r="I35" s="43">
        <f>IFERROR(IF(INDEX(J!$A$1:$ZZ$200,MATCH($A35,J!$A$1:$A$200,0),MATCH(I$8,J!$A$1:$ZZ$1,0))&lt;&gt;"",INDEX(J!$A$1:$ZZ$200,MATCH($A35,J!$A$1:$A$200,0),MATCH(I$8,J!$A$1:$ZZ$1,0)),""),"")</f>
        <v>1.35</v>
      </c>
      <c r="J35" s="43" t="str">
        <f>IFERROR(IF(INDEX(J!$A$1:$ZZ$200,MATCH($A35,J!$A$1:$A$200,0),MATCH(J$8,J!$A$1:$ZZ$1,0))&lt;&gt;"",INDEX(J!$A$1:$ZZ$200,MATCH($A35,J!$A$1:$A$200,0),MATCH(J$8,J!$A$1:$ZZ$1,0)),""),"")</f>
        <v/>
      </c>
      <c r="K35" s="10"/>
      <c r="L35" s="41">
        <v>1994</v>
      </c>
      <c r="M35" s="43">
        <f>IFERROR(IF(INDEX(J!$A$1:$ZZ$200,MATCH($A35,J!$A$1:$A$200,0),MATCH(M$8,J!$A$1:$ZZ$1,0))&lt;&gt;"",INDEX(J!$A$1:$ZZ$200,MATCH($A35,J!$A$1:$A$200,0),MATCH(M$8,J!$A$1:$ZZ$1,0)),""),"")</f>
        <v>1.21</v>
      </c>
      <c r="N35" s="43">
        <f>IFERROR(IF(INDEX(J!$A$1:$ZZ$200,MATCH($A35,J!$A$1:$A$200,0),MATCH(N$8,J!$A$1:$ZZ$1,0))&lt;&gt;"",INDEX(J!$A$1:$ZZ$200,MATCH($A35,J!$A$1:$A$200,0),MATCH(N$8,J!$A$1:$ZZ$1,0)),""),"")</f>
        <v>0.01</v>
      </c>
      <c r="O35" s="43">
        <f>IFERROR(IF(INDEX(J!$A$1:$ZZ$200,MATCH($A35,J!$A$1:$A$200,0),MATCH(O$8,J!$A$1:$ZZ$1,0))&lt;&gt;"",INDEX(J!$A$1:$ZZ$200,MATCH($A35,J!$A$1:$A$200,0),MATCH(O$8,J!$A$1:$ZZ$1,0)),""),"")</f>
        <v>1.19</v>
      </c>
      <c r="P35" s="10"/>
      <c r="Q35" s="41">
        <v>1994</v>
      </c>
      <c r="R35" s="43">
        <f>IFERROR(IF(INDEX(J!$A$1:$ZZ$200,MATCH($A35,J!$A$1:$A$200,0),MATCH(R$8,J!$A$1:$ZZ$1,0))&lt;&gt;"",INDEX(J!$A$1:$ZZ$200,MATCH($A35,J!$A$1:$A$200,0),MATCH(R$8,J!$A$1:$ZZ$1,0)),""),"")</f>
        <v>7.46</v>
      </c>
      <c r="S35" s="43">
        <f>IFERROR(IF(INDEX(J!$A$1:$ZZ$200,MATCH($A35,J!$A$1:$A$200,0),MATCH(S$8,J!$A$1:$ZZ$1,0))&lt;&gt;"",INDEX(J!$A$1:$ZZ$200,MATCH($A35,J!$A$1:$A$200,0),MATCH(S$8,J!$A$1:$ZZ$1,0)),""),"")</f>
        <v>65.08</v>
      </c>
      <c r="T35" s="43">
        <f>IFERROR(IF(INDEX(J!$A$1:$ZZ$200,MATCH($A35,J!$A$1:$A$200,0),MATCH(T$8,J!$A$1:$ZZ$1,0))&lt;&gt;"",INDEX(J!$A$1:$ZZ$200,MATCH($A35,J!$A$1:$A$200,0),MATCH(T$8,J!$A$1:$ZZ$1,0)),""),"")</f>
        <v>22.21</v>
      </c>
      <c r="U35" s="43">
        <f>IFERROR(IF(INDEX(J!$A$1:$ZZ$200,MATCH($A35,J!$A$1:$A$200,0),MATCH(U$8,J!$A$1:$ZZ$1,0))&lt;&gt;"",INDEX(J!$A$1:$ZZ$200,MATCH($A35,J!$A$1:$A$200,0),MATCH(U$8,J!$A$1:$ZZ$1,0)),""),"")</f>
        <v>9.89</v>
      </c>
    </row>
    <row r="36" spans="1:21">
      <c r="A36" s="41">
        <f t="shared" si="0"/>
        <v>1995</v>
      </c>
      <c r="B36" s="42">
        <f>IFERROR(IF(INDEX(J!$A$1:$ZZ$200,MATCH($A36,J!$A$1:$A$200,0),MATCH(B$8,J!$A$1:$ZZ$1,0))&lt;&gt;"",INDEX(J!$A$1:$ZZ$200,MATCH($A36,J!$A$1:$A$200,0),MATCH(B$8,J!$A$1:$ZZ$1,0)),""),"")</f>
        <v>2536.16</v>
      </c>
      <c r="C36" s="43">
        <f>IFERROR(IF(INDEX(J!$A$1:$ZZ$200,MATCH($A36,J!$A$1:$A$200,0),MATCH(C$8,J!$A$1:$ZZ$1,0))&lt;&gt;"",INDEX(J!$A$1:$ZZ$200,MATCH($A36,J!$A$1:$A$200,0),MATCH(C$8,J!$A$1:$ZZ$1,0)),""),"")</f>
        <v>31.19</v>
      </c>
      <c r="D36" s="10"/>
      <c r="E36" s="41">
        <v>1995</v>
      </c>
      <c r="F36" s="43">
        <f>IFERROR(IF(INDEX(J!$A$1:$ZZ$200,MATCH($A36,J!$A$1:$A$200,0),MATCH(F$8,J!$A$1:$ZZ$1,0))&lt;&gt;"",INDEX(J!$A$1:$ZZ$200,MATCH($A36,J!$A$1:$A$200,0),MATCH(F$8,J!$A$1:$ZZ$1,0)),""),"")</f>
        <v>1.78</v>
      </c>
      <c r="G36" s="43">
        <f>IFERROR(IF(INDEX(J!$A$1:$ZZ$200,MATCH($A36,J!$A$1:$A$200,0),MATCH(G$8,J!$A$1:$ZZ$1,0))&lt;&gt;"",INDEX(J!$A$1:$ZZ$200,MATCH($A36,J!$A$1:$A$200,0),MATCH(G$8,J!$A$1:$ZZ$1,0)),""),"")</f>
        <v>0.87</v>
      </c>
      <c r="H36" s="43">
        <f>IFERROR(IF(INDEX(J!$A$1:$ZZ$200,MATCH($A36,J!$A$1:$A$200,0),MATCH(H$8,J!$A$1:$ZZ$1,0))&lt;&gt;"",INDEX(J!$A$1:$ZZ$200,MATCH($A36,J!$A$1:$A$200,0),MATCH(H$8,J!$A$1:$ZZ$1,0)),""),"")</f>
        <v>-0.12</v>
      </c>
      <c r="I36" s="43">
        <f>IFERROR(IF(INDEX(J!$A$1:$ZZ$200,MATCH($A36,J!$A$1:$A$200,0),MATCH(I$8,J!$A$1:$ZZ$1,0))&lt;&gt;"",INDEX(J!$A$1:$ZZ$200,MATCH($A36,J!$A$1:$A$200,0),MATCH(I$8,J!$A$1:$ZZ$1,0)),""),"")</f>
        <v>1.03</v>
      </c>
      <c r="J36" s="43" t="str">
        <f>IFERROR(IF(INDEX(J!$A$1:$ZZ$200,MATCH($A36,J!$A$1:$A$200,0),MATCH(J$8,J!$A$1:$ZZ$1,0))&lt;&gt;"",INDEX(J!$A$1:$ZZ$200,MATCH($A36,J!$A$1:$A$200,0),MATCH(J$8,J!$A$1:$ZZ$1,0)),""),"")</f>
        <v/>
      </c>
      <c r="K36" s="10"/>
      <c r="L36" s="41">
        <v>1995</v>
      </c>
      <c r="M36" s="43">
        <f>IFERROR(IF(INDEX(J!$A$1:$ZZ$200,MATCH($A36,J!$A$1:$A$200,0),MATCH(M$8,J!$A$1:$ZZ$1,0))&lt;&gt;"",INDEX(J!$A$1:$ZZ$200,MATCH($A36,J!$A$1:$A$200,0),MATCH(M$8,J!$A$1:$ZZ$1,0)),""),"")</f>
        <v>0.88</v>
      </c>
      <c r="N36" s="43">
        <f>IFERROR(IF(INDEX(J!$A$1:$ZZ$200,MATCH($A36,J!$A$1:$A$200,0),MATCH(N$8,J!$A$1:$ZZ$1,0))&lt;&gt;"",INDEX(J!$A$1:$ZZ$200,MATCH($A36,J!$A$1:$A$200,0),MATCH(N$8,J!$A$1:$ZZ$1,0)),""),"")</f>
        <v>0.19</v>
      </c>
      <c r="O36" s="43">
        <f>IFERROR(IF(INDEX(J!$A$1:$ZZ$200,MATCH($A36,J!$A$1:$A$200,0),MATCH(O$8,J!$A$1:$ZZ$1,0))&lt;&gt;"",INDEX(J!$A$1:$ZZ$200,MATCH($A36,J!$A$1:$A$200,0),MATCH(O$8,J!$A$1:$ZZ$1,0)),""),"")</f>
        <v>0.67</v>
      </c>
      <c r="P36" s="10"/>
      <c r="Q36" s="41">
        <v>1995</v>
      </c>
      <c r="R36" s="43">
        <f>IFERROR(IF(INDEX(J!$A$1:$ZZ$200,MATCH($A36,J!$A$1:$A$200,0),MATCH(R$8,J!$A$1:$ZZ$1,0))&lt;&gt;"",INDEX(J!$A$1:$ZZ$200,MATCH($A36,J!$A$1:$A$200,0),MATCH(R$8,J!$A$1:$ZZ$1,0)),""),"")</f>
        <v>7.77</v>
      </c>
      <c r="S36" s="43">
        <f>IFERROR(IF(INDEX(J!$A$1:$ZZ$200,MATCH($A36,J!$A$1:$A$200,0),MATCH(S$8,J!$A$1:$ZZ$1,0))&lt;&gt;"",INDEX(J!$A$1:$ZZ$200,MATCH($A36,J!$A$1:$A$200,0),MATCH(S$8,J!$A$1:$ZZ$1,0)),""),"")</f>
        <v>65.37</v>
      </c>
      <c r="T36" s="43">
        <f>IFERROR(IF(INDEX(J!$A$1:$ZZ$200,MATCH($A36,J!$A$1:$A$200,0),MATCH(T$8,J!$A$1:$ZZ$1,0))&lt;&gt;"",INDEX(J!$A$1:$ZZ$200,MATCH($A36,J!$A$1:$A$200,0),MATCH(T$8,J!$A$1:$ZZ$1,0)),""),"")</f>
        <v>23.15</v>
      </c>
      <c r="U36" s="43">
        <f>IFERROR(IF(INDEX(J!$A$1:$ZZ$200,MATCH($A36,J!$A$1:$A$200,0),MATCH(U$8,J!$A$1:$ZZ$1,0))&lt;&gt;"",INDEX(J!$A$1:$ZZ$200,MATCH($A36,J!$A$1:$A$200,0),MATCH(U$8,J!$A$1:$ZZ$1,0)),""),"")</f>
        <v>9.98</v>
      </c>
    </row>
    <row r="37" spans="1:21">
      <c r="A37" s="41">
        <f t="shared" si="0"/>
        <v>1996</v>
      </c>
      <c r="B37" s="42">
        <f>IFERROR(IF(INDEX(J!$A$1:$ZZ$200,MATCH($A37,J!$A$1:$A$200,0),MATCH(B$8,J!$A$1:$ZZ$1,0))&lt;&gt;"",INDEX(J!$A$1:$ZZ$200,MATCH($A37,J!$A$1:$A$200,0),MATCH(B$8,J!$A$1:$ZZ$1,0)),""),"")</f>
        <v>2577.08</v>
      </c>
      <c r="C37" s="43">
        <f>IFERROR(IF(INDEX(J!$A$1:$ZZ$200,MATCH($A37,J!$A$1:$A$200,0),MATCH(C$8,J!$A$1:$ZZ$1,0))&lt;&gt;"",INDEX(J!$A$1:$ZZ$200,MATCH($A37,J!$A$1:$A$200,0),MATCH(C$8,J!$A$1:$ZZ$1,0)),""),"")</f>
        <v>31.63</v>
      </c>
      <c r="D37" s="10"/>
      <c r="E37" s="41">
        <v>1996</v>
      </c>
      <c r="F37" s="43">
        <f>IFERROR(IF(INDEX(J!$A$1:$ZZ$200,MATCH($A37,J!$A$1:$A$200,0),MATCH(F$8,J!$A$1:$ZZ$1,0))&lt;&gt;"",INDEX(J!$A$1:$ZZ$200,MATCH($A37,J!$A$1:$A$200,0),MATCH(F$8,J!$A$1:$ZZ$1,0)),""),"")</f>
        <v>1.59</v>
      </c>
      <c r="G37" s="43">
        <f>IFERROR(IF(INDEX(J!$A$1:$ZZ$200,MATCH($A37,J!$A$1:$A$200,0),MATCH(G$8,J!$A$1:$ZZ$1,0))&lt;&gt;"",INDEX(J!$A$1:$ZZ$200,MATCH($A37,J!$A$1:$A$200,0),MATCH(G$8,J!$A$1:$ZZ$1,0)),""),"")</f>
        <v>0.81</v>
      </c>
      <c r="H37" s="43">
        <f>IFERROR(IF(INDEX(J!$A$1:$ZZ$200,MATCH($A37,J!$A$1:$A$200,0),MATCH(H$8,J!$A$1:$ZZ$1,0))&lt;&gt;"",INDEX(J!$A$1:$ZZ$200,MATCH($A37,J!$A$1:$A$200,0),MATCH(H$8,J!$A$1:$ZZ$1,0)),""),"")</f>
        <v>-0.26</v>
      </c>
      <c r="I37" s="43">
        <f>IFERROR(IF(INDEX(J!$A$1:$ZZ$200,MATCH($A37,J!$A$1:$A$200,0),MATCH(I$8,J!$A$1:$ZZ$1,0))&lt;&gt;"",INDEX(J!$A$1:$ZZ$200,MATCH($A37,J!$A$1:$A$200,0),MATCH(I$8,J!$A$1:$ZZ$1,0)),""),"")</f>
        <v>1.03</v>
      </c>
      <c r="J37" s="43" t="str">
        <f>IFERROR(IF(INDEX(J!$A$1:$ZZ$200,MATCH($A37,J!$A$1:$A$200,0),MATCH(J$8,J!$A$1:$ZZ$1,0))&lt;&gt;"",INDEX(J!$A$1:$ZZ$200,MATCH($A37,J!$A$1:$A$200,0),MATCH(J$8,J!$A$1:$ZZ$1,0)),""),"")</f>
        <v/>
      </c>
      <c r="K37" s="10"/>
      <c r="L37" s="41">
        <v>1996</v>
      </c>
      <c r="M37" s="43">
        <f>IFERROR(IF(INDEX(J!$A$1:$ZZ$200,MATCH($A37,J!$A$1:$A$200,0),MATCH(M$8,J!$A$1:$ZZ$1,0))&lt;&gt;"",INDEX(J!$A$1:$ZZ$200,MATCH($A37,J!$A$1:$A$200,0),MATCH(M$8,J!$A$1:$ZZ$1,0)),""),"")</f>
        <v>0.31</v>
      </c>
      <c r="N37" s="43">
        <f>IFERROR(IF(INDEX(J!$A$1:$ZZ$200,MATCH($A37,J!$A$1:$A$200,0),MATCH(N$8,J!$A$1:$ZZ$1,0))&lt;&gt;"",INDEX(J!$A$1:$ZZ$200,MATCH($A37,J!$A$1:$A$200,0),MATCH(N$8,J!$A$1:$ZZ$1,0)),""),"")</f>
        <v>-0.09</v>
      </c>
      <c r="O37" s="43">
        <f>IFERROR(IF(INDEX(J!$A$1:$ZZ$200,MATCH($A37,J!$A$1:$A$200,0),MATCH(O$8,J!$A$1:$ZZ$1,0))&lt;&gt;"",INDEX(J!$A$1:$ZZ$200,MATCH($A37,J!$A$1:$A$200,0),MATCH(O$8,J!$A$1:$ZZ$1,0)),""),"")</f>
        <v>0.36</v>
      </c>
      <c r="P37" s="10"/>
      <c r="Q37" s="41">
        <v>1996</v>
      </c>
      <c r="R37" s="43">
        <f>IFERROR(IF(INDEX(J!$A$1:$ZZ$200,MATCH($A37,J!$A$1:$A$200,0),MATCH(R$8,J!$A$1:$ZZ$1,0))&lt;&gt;"",INDEX(J!$A$1:$ZZ$200,MATCH($A37,J!$A$1:$A$200,0),MATCH(R$8,J!$A$1:$ZZ$1,0)),""),"")</f>
        <v>7.98</v>
      </c>
      <c r="S37" s="43">
        <f>IFERROR(IF(INDEX(J!$A$1:$ZZ$200,MATCH($A37,J!$A$1:$A$200,0),MATCH(S$8,J!$A$1:$ZZ$1,0))&lt;&gt;"",INDEX(J!$A$1:$ZZ$200,MATCH($A37,J!$A$1:$A$200,0),MATCH(S$8,J!$A$1:$ZZ$1,0)),""),"")</f>
        <v>65.64</v>
      </c>
      <c r="T37" s="43">
        <f>IFERROR(IF(INDEX(J!$A$1:$ZZ$200,MATCH($A37,J!$A$1:$A$200,0),MATCH(T$8,J!$A$1:$ZZ$1,0))&lt;&gt;"",INDEX(J!$A$1:$ZZ$200,MATCH($A37,J!$A$1:$A$200,0),MATCH(T$8,J!$A$1:$ZZ$1,0)),""),"")</f>
        <v>24.48</v>
      </c>
      <c r="U37" s="43">
        <f>IFERROR(IF(INDEX(J!$A$1:$ZZ$200,MATCH($A37,J!$A$1:$A$200,0),MATCH(U$8,J!$A$1:$ZZ$1,0))&lt;&gt;"",INDEX(J!$A$1:$ZZ$200,MATCH($A37,J!$A$1:$A$200,0),MATCH(U$8,J!$A$1:$ZZ$1,0)),""),"")</f>
        <v>10.130000000000001</v>
      </c>
    </row>
    <row r="38" spans="1:21">
      <c r="A38" s="41">
        <f t="shared" si="0"/>
        <v>1997</v>
      </c>
      <c r="B38" s="42">
        <f>IFERROR(IF(INDEX(J!$A$1:$ZZ$200,MATCH($A38,J!$A$1:$A$200,0),MATCH(B$8,J!$A$1:$ZZ$1,0))&lt;&gt;"",INDEX(J!$A$1:$ZZ$200,MATCH($A38,J!$A$1:$A$200,0),MATCH(B$8,J!$A$1:$ZZ$1,0)),""),"")</f>
        <v>2621.9</v>
      </c>
      <c r="C38" s="43">
        <f>IFERROR(IF(INDEX(J!$A$1:$ZZ$200,MATCH($A38,J!$A$1:$A$200,0),MATCH(C$8,J!$A$1:$ZZ$1,0))&lt;&gt;"",INDEX(J!$A$1:$ZZ$200,MATCH($A38,J!$A$1:$A$200,0),MATCH(C$8,J!$A$1:$ZZ$1,0)),""),"")</f>
        <v>32.17</v>
      </c>
      <c r="D38" s="10"/>
      <c r="E38" s="41">
        <v>1997</v>
      </c>
      <c r="F38" s="43">
        <f>IFERROR(IF(INDEX(J!$A$1:$ZZ$200,MATCH($A38,J!$A$1:$A$200,0),MATCH(F$8,J!$A$1:$ZZ$1,0))&lt;&gt;"",INDEX(J!$A$1:$ZZ$200,MATCH($A38,J!$A$1:$A$200,0),MATCH(F$8,J!$A$1:$ZZ$1,0)),""),"")</f>
        <v>1.73</v>
      </c>
      <c r="G38" s="43">
        <f>IFERROR(IF(INDEX(J!$A$1:$ZZ$200,MATCH($A38,J!$A$1:$A$200,0),MATCH(G$8,J!$A$1:$ZZ$1,0))&lt;&gt;"",INDEX(J!$A$1:$ZZ$200,MATCH($A38,J!$A$1:$A$200,0),MATCH(G$8,J!$A$1:$ZZ$1,0)),""),"")</f>
        <v>0.77</v>
      </c>
      <c r="H38" s="43">
        <f>IFERROR(IF(INDEX(J!$A$1:$ZZ$200,MATCH($A38,J!$A$1:$A$200,0),MATCH(H$8,J!$A$1:$ZZ$1,0))&lt;&gt;"",INDEX(J!$A$1:$ZZ$200,MATCH($A38,J!$A$1:$A$200,0),MATCH(H$8,J!$A$1:$ZZ$1,0)),""),"")</f>
        <v>-0.34</v>
      </c>
      <c r="I38" s="43">
        <f>IFERROR(IF(INDEX(J!$A$1:$ZZ$200,MATCH($A38,J!$A$1:$A$200,0),MATCH(I$8,J!$A$1:$ZZ$1,0))&lt;&gt;"",INDEX(J!$A$1:$ZZ$200,MATCH($A38,J!$A$1:$A$200,0),MATCH(I$8,J!$A$1:$ZZ$1,0)),""),"")</f>
        <v>1.31</v>
      </c>
      <c r="J38" s="43" t="str">
        <f>IFERROR(IF(INDEX(J!$A$1:$ZZ$200,MATCH($A38,J!$A$1:$A$200,0),MATCH(J$8,J!$A$1:$ZZ$1,0))&lt;&gt;"",INDEX(J!$A$1:$ZZ$200,MATCH($A38,J!$A$1:$A$200,0),MATCH(J$8,J!$A$1:$ZZ$1,0)),""),"")</f>
        <v/>
      </c>
      <c r="K38" s="10"/>
      <c r="L38" s="41">
        <v>1997</v>
      </c>
      <c r="M38" s="43">
        <f>IFERROR(IF(INDEX(J!$A$1:$ZZ$200,MATCH($A38,J!$A$1:$A$200,0),MATCH(M$8,J!$A$1:$ZZ$1,0))&lt;&gt;"",INDEX(J!$A$1:$ZZ$200,MATCH($A38,J!$A$1:$A$200,0),MATCH(M$8,J!$A$1:$ZZ$1,0)),""),"")</f>
        <v>0.43</v>
      </c>
      <c r="N38" s="43">
        <f>IFERROR(IF(INDEX(J!$A$1:$ZZ$200,MATCH($A38,J!$A$1:$A$200,0),MATCH(N$8,J!$A$1:$ZZ$1,0))&lt;&gt;"",INDEX(J!$A$1:$ZZ$200,MATCH($A38,J!$A$1:$A$200,0),MATCH(N$8,J!$A$1:$ZZ$1,0)),""),"")</f>
        <v>-0.17</v>
      </c>
      <c r="O38" s="43">
        <f>IFERROR(IF(INDEX(J!$A$1:$ZZ$200,MATCH($A38,J!$A$1:$A$200,0),MATCH(O$8,J!$A$1:$ZZ$1,0))&lt;&gt;"",INDEX(J!$A$1:$ZZ$200,MATCH($A38,J!$A$1:$A$200,0),MATCH(O$8,J!$A$1:$ZZ$1,0)),""),"")</f>
        <v>0.59</v>
      </c>
      <c r="P38" s="10"/>
      <c r="Q38" s="41">
        <v>1997</v>
      </c>
      <c r="R38" s="43">
        <f>IFERROR(IF(INDEX(J!$A$1:$ZZ$200,MATCH($A38,J!$A$1:$A$200,0),MATCH(R$8,J!$A$1:$ZZ$1,0))&lt;&gt;"",INDEX(J!$A$1:$ZZ$200,MATCH($A38,J!$A$1:$A$200,0),MATCH(R$8,J!$A$1:$ZZ$1,0)),""),"")</f>
        <v>8.18</v>
      </c>
      <c r="S38" s="43">
        <f>IFERROR(IF(INDEX(J!$A$1:$ZZ$200,MATCH($A38,J!$A$1:$A$200,0),MATCH(S$8,J!$A$1:$ZZ$1,0))&lt;&gt;"",INDEX(J!$A$1:$ZZ$200,MATCH($A38,J!$A$1:$A$200,0),MATCH(S$8,J!$A$1:$ZZ$1,0)),""),"")</f>
        <v>65.92</v>
      </c>
      <c r="T38" s="43">
        <f>IFERROR(IF(INDEX(J!$A$1:$ZZ$200,MATCH($A38,J!$A$1:$A$200,0),MATCH(T$8,J!$A$1:$ZZ$1,0))&lt;&gt;"",INDEX(J!$A$1:$ZZ$200,MATCH($A38,J!$A$1:$A$200,0),MATCH(T$8,J!$A$1:$ZZ$1,0)),""),"")</f>
        <v>25.97</v>
      </c>
      <c r="U38" s="43">
        <f>IFERROR(IF(INDEX(J!$A$1:$ZZ$200,MATCH($A38,J!$A$1:$A$200,0),MATCH(U$8,J!$A$1:$ZZ$1,0))&lt;&gt;"",INDEX(J!$A$1:$ZZ$200,MATCH($A38,J!$A$1:$A$200,0),MATCH(U$8,J!$A$1:$ZZ$1,0)),""),"")</f>
        <v>10.29</v>
      </c>
    </row>
    <row r="39" spans="1:21">
      <c r="A39" s="41">
        <f t="shared" si="0"/>
        <v>1998</v>
      </c>
      <c r="B39" s="42">
        <f>IFERROR(IF(INDEX(J!$A$1:$ZZ$200,MATCH($A39,J!$A$1:$A$200,0),MATCH(B$8,J!$A$1:$ZZ$1,0))&lt;&gt;"",INDEX(J!$A$1:$ZZ$200,MATCH($A39,J!$A$1:$A$200,0),MATCH(B$8,J!$A$1:$ZZ$1,0)),""),"")</f>
        <v>2654.35</v>
      </c>
      <c r="C39" s="43">
        <f>IFERROR(IF(INDEX(J!$A$1:$ZZ$200,MATCH($A39,J!$A$1:$A$200,0),MATCH(C$8,J!$A$1:$ZZ$1,0))&lt;&gt;"",INDEX(J!$A$1:$ZZ$200,MATCH($A39,J!$A$1:$A$200,0),MATCH(C$8,J!$A$1:$ZZ$1,0)),""),"")</f>
        <v>32.590000000000003</v>
      </c>
      <c r="D39" s="10"/>
      <c r="E39" s="41">
        <v>1998</v>
      </c>
      <c r="F39" s="43">
        <f>IFERROR(IF(INDEX(J!$A$1:$ZZ$200,MATCH($A39,J!$A$1:$A$200,0),MATCH(F$8,J!$A$1:$ZZ$1,0))&lt;&gt;"",INDEX(J!$A$1:$ZZ$200,MATCH($A39,J!$A$1:$A$200,0),MATCH(F$8,J!$A$1:$ZZ$1,0)),""),"")</f>
        <v>1.23</v>
      </c>
      <c r="G39" s="43">
        <f>IFERROR(IF(INDEX(J!$A$1:$ZZ$200,MATCH($A39,J!$A$1:$A$200,0),MATCH(G$8,J!$A$1:$ZZ$1,0))&lt;&gt;"",INDEX(J!$A$1:$ZZ$200,MATCH($A39,J!$A$1:$A$200,0),MATCH(G$8,J!$A$1:$ZZ$1,0)),""),"")</f>
        <v>0.77</v>
      </c>
      <c r="H39" s="43">
        <f>IFERROR(IF(INDEX(J!$A$1:$ZZ$200,MATCH($A39,J!$A$1:$A$200,0),MATCH(H$8,J!$A$1:$ZZ$1,0))&lt;&gt;"",INDEX(J!$A$1:$ZZ$200,MATCH($A39,J!$A$1:$A$200,0),MATCH(H$8,J!$A$1:$ZZ$1,0)),""),"")</f>
        <v>-0.4</v>
      </c>
      <c r="I39" s="43">
        <f>IFERROR(IF(INDEX(J!$A$1:$ZZ$200,MATCH($A39,J!$A$1:$A$200,0),MATCH(I$8,J!$A$1:$ZZ$1,0))&lt;&gt;"",INDEX(J!$A$1:$ZZ$200,MATCH($A39,J!$A$1:$A$200,0),MATCH(I$8,J!$A$1:$ZZ$1,0)),""),"")</f>
        <v>0.86</v>
      </c>
      <c r="J39" s="43" t="str">
        <f>IFERROR(IF(INDEX(J!$A$1:$ZZ$200,MATCH($A39,J!$A$1:$A$200,0),MATCH(J$8,J!$A$1:$ZZ$1,0))&lt;&gt;"",INDEX(J!$A$1:$ZZ$200,MATCH($A39,J!$A$1:$A$200,0),MATCH(J$8,J!$A$1:$ZZ$1,0)),""),"")</f>
        <v/>
      </c>
      <c r="K39" s="10"/>
      <c r="L39" s="41">
        <v>1998</v>
      </c>
      <c r="M39" s="43">
        <f>IFERROR(IF(INDEX(J!$A$1:$ZZ$200,MATCH($A39,J!$A$1:$A$200,0),MATCH(M$8,J!$A$1:$ZZ$1,0))&lt;&gt;"",INDEX(J!$A$1:$ZZ$200,MATCH($A39,J!$A$1:$A$200,0),MATCH(M$8,J!$A$1:$ZZ$1,0)),""),"")</f>
        <v>1.28</v>
      </c>
      <c r="N39" s="43">
        <f>IFERROR(IF(INDEX(J!$A$1:$ZZ$200,MATCH($A39,J!$A$1:$A$200,0),MATCH(N$8,J!$A$1:$ZZ$1,0))&lt;&gt;"",INDEX(J!$A$1:$ZZ$200,MATCH($A39,J!$A$1:$A$200,0),MATCH(N$8,J!$A$1:$ZZ$1,0)),""),"")</f>
        <v>0.9</v>
      </c>
      <c r="O39" s="43">
        <f>IFERROR(IF(INDEX(J!$A$1:$ZZ$200,MATCH($A39,J!$A$1:$A$200,0),MATCH(O$8,J!$A$1:$ZZ$1,0))&lt;&gt;"",INDEX(J!$A$1:$ZZ$200,MATCH($A39,J!$A$1:$A$200,0),MATCH(O$8,J!$A$1:$ZZ$1,0)),""),"")</f>
        <v>0.34</v>
      </c>
      <c r="P39" s="10"/>
      <c r="Q39" s="41">
        <v>1998</v>
      </c>
      <c r="R39" s="43">
        <f>IFERROR(IF(INDEX(J!$A$1:$ZZ$200,MATCH($A39,J!$A$1:$A$200,0),MATCH(R$8,J!$A$1:$ZZ$1,0))&lt;&gt;"",INDEX(J!$A$1:$ZZ$200,MATCH($A39,J!$A$1:$A$200,0),MATCH(R$8,J!$A$1:$ZZ$1,0)),""),"")</f>
        <v>8.3000000000000007</v>
      </c>
      <c r="S39" s="43">
        <f>IFERROR(IF(INDEX(J!$A$1:$ZZ$200,MATCH($A39,J!$A$1:$A$200,0),MATCH(S$8,J!$A$1:$ZZ$1,0))&lt;&gt;"",INDEX(J!$A$1:$ZZ$200,MATCH($A39,J!$A$1:$A$200,0),MATCH(S$8,J!$A$1:$ZZ$1,0)),""),"")</f>
        <v>66.22</v>
      </c>
      <c r="T39" s="43">
        <f>IFERROR(IF(INDEX(J!$A$1:$ZZ$200,MATCH($A39,J!$A$1:$A$200,0),MATCH(T$8,J!$A$1:$ZZ$1,0))&lt;&gt;"",INDEX(J!$A$1:$ZZ$200,MATCH($A39,J!$A$1:$A$200,0),MATCH(T$8,J!$A$1:$ZZ$1,0)),""),"")</f>
        <v>27.32</v>
      </c>
      <c r="U39" s="43">
        <f>IFERROR(IF(INDEX(J!$A$1:$ZZ$200,MATCH($A39,J!$A$1:$A$200,0),MATCH(U$8,J!$A$1:$ZZ$1,0))&lt;&gt;"",INDEX(J!$A$1:$ZZ$200,MATCH($A39,J!$A$1:$A$200,0),MATCH(U$8,J!$A$1:$ZZ$1,0)),""),"")</f>
        <v>10.29</v>
      </c>
    </row>
    <row r="40" spans="1:21">
      <c r="A40" s="41">
        <f t="shared" si="0"/>
        <v>1999</v>
      </c>
      <c r="B40" s="42">
        <f>IFERROR(IF(INDEX(J!$A$1:$ZZ$200,MATCH($A40,J!$A$1:$A$200,0),MATCH(B$8,J!$A$1:$ZZ$1,0))&lt;&gt;"",INDEX(J!$A$1:$ZZ$200,MATCH($A40,J!$A$1:$A$200,0),MATCH(B$8,J!$A$1:$ZZ$1,0)),""),"")</f>
        <v>2693.87</v>
      </c>
      <c r="C40" s="43">
        <f>IFERROR(IF(INDEX(J!$A$1:$ZZ$200,MATCH($A40,J!$A$1:$A$200,0),MATCH(C$8,J!$A$1:$ZZ$1,0))&lt;&gt;"",INDEX(J!$A$1:$ZZ$200,MATCH($A40,J!$A$1:$A$200,0),MATCH(C$8,J!$A$1:$ZZ$1,0)),""),"")</f>
        <v>33.090000000000003</v>
      </c>
      <c r="D40" s="10"/>
      <c r="E40" s="41">
        <v>1999</v>
      </c>
      <c r="F40" s="43">
        <f>IFERROR(IF(INDEX(J!$A$1:$ZZ$200,MATCH($A40,J!$A$1:$A$200,0),MATCH(F$8,J!$A$1:$ZZ$1,0))&lt;&gt;"",INDEX(J!$A$1:$ZZ$200,MATCH($A40,J!$A$1:$A$200,0),MATCH(F$8,J!$A$1:$ZZ$1,0)),""),"")</f>
        <v>1.49</v>
      </c>
      <c r="G40" s="43">
        <f>IFERROR(IF(INDEX(J!$A$1:$ZZ$200,MATCH($A40,J!$A$1:$A$200,0),MATCH(G$8,J!$A$1:$ZZ$1,0))&lt;&gt;"",INDEX(J!$A$1:$ZZ$200,MATCH($A40,J!$A$1:$A$200,0),MATCH(G$8,J!$A$1:$ZZ$1,0)),""),"")</f>
        <v>0.94</v>
      </c>
      <c r="H40" s="43">
        <f>IFERROR(IF(INDEX(J!$A$1:$ZZ$200,MATCH($A40,J!$A$1:$A$200,0),MATCH(H$8,J!$A$1:$ZZ$1,0))&lt;&gt;"",INDEX(J!$A$1:$ZZ$200,MATCH($A40,J!$A$1:$A$200,0),MATCH(H$8,J!$A$1:$ZZ$1,0)),""),"")</f>
        <v>-0.26</v>
      </c>
      <c r="I40" s="43">
        <f>IFERROR(IF(INDEX(J!$A$1:$ZZ$200,MATCH($A40,J!$A$1:$A$200,0),MATCH(I$8,J!$A$1:$ZZ$1,0))&lt;&gt;"",INDEX(J!$A$1:$ZZ$200,MATCH($A40,J!$A$1:$A$200,0),MATCH(I$8,J!$A$1:$ZZ$1,0)),""),"")</f>
        <v>0.8</v>
      </c>
      <c r="J40" s="43" t="str">
        <f>IFERROR(IF(INDEX(J!$A$1:$ZZ$200,MATCH($A40,J!$A$1:$A$200,0),MATCH(J$8,J!$A$1:$ZZ$1,0))&lt;&gt;"",INDEX(J!$A$1:$ZZ$200,MATCH($A40,J!$A$1:$A$200,0),MATCH(J$8,J!$A$1:$ZZ$1,0)),""),"")</f>
        <v/>
      </c>
      <c r="K40" s="10"/>
      <c r="L40" s="41">
        <v>1999</v>
      </c>
      <c r="M40" s="43">
        <f>IFERROR(IF(INDEX(J!$A$1:$ZZ$200,MATCH($A40,J!$A$1:$A$200,0),MATCH(M$8,J!$A$1:$ZZ$1,0))&lt;&gt;"",INDEX(J!$A$1:$ZZ$200,MATCH($A40,J!$A$1:$A$200,0),MATCH(M$8,J!$A$1:$ZZ$1,0)),""),"")</f>
        <v>1.92</v>
      </c>
      <c r="N40" s="43">
        <f>IFERROR(IF(INDEX(J!$A$1:$ZZ$200,MATCH($A40,J!$A$1:$A$200,0),MATCH(N$8,J!$A$1:$ZZ$1,0))&lt;&gt;"",INDEX(J!$A$1:$ZZ$200,MATCH($A40,J!$A$1:$A$200,0),MATCH(N$8,J!$A$1:$ZZ$1,0)),""),"")</f>
        <v>1.69</v>
      </c>
      <c r="O40" s="43">
        <f>IFERROR(IF(INDEX(J!$A$1:$ZZ$200,MATCH($A40,J!$A$1:$A$200,0),MATCH(O$8,J!$A$1:$ZZ$1,0))&lt;&gt;"",INDEX(J!$A$1:$ZZ$200,MATCH($A40,J!$A$1:$A$200,0),MATCH(O$8,J!$A$1:$ZZ$1,0)),""),"")</f>
        <v>0.19</v>
      </c>
      <c r="P40" s="10"/>
      <c r="Q40" s="41">
        <v>1999</v>
      </c>
      <c r="R40" s="43">
        <f>IFERROR(IF(INDEX(J!$A$1:$ZZ$200,MATCH($A40,J!$A$1:$A$200,0),MATCH(R$8,J!$A$1:$ZZ$1,0))&lt;&gt;"",INDEX(J!$A$1:$ZZ$200,MATCH($A40,J!$A$1:$A$200,0),MATCH(R$8,J!$A$1:$ZZ$1,0)),""),"")</f>
        <v>8.32</v>
      </c>
      <c r="S40" s="43">
        <f>IFERROR(IF(INDEX(J!$A$1:$ZZ$200,MATCH($A40,J!$A$1:$A$200,0),MATCH(S$8,J!$A$1:$ZZ$1,0))&lt;&gt;"",INDEX(J!$A$1:$ZZ$200,MATCH($A40,J!$A$1:$A$200,0),MATCH(S$8,J!$A$1:$ZZ$1,0)),""),"")</f>
        <v>66.53</v>
      </c>
      <c r="T40" s="43">
        <f>IFERROR(IF(INDEX(J!$A$1:$ZZ$200,MATCH($A40,J!$A$1:$A$200,0),MATCH(T$8,J!$A$1:$ZZ$1,0))&lt;&gt;"",INDEX(J!$A$1:$ZZ$200,MATCH($A40,J!$A$1:$A$200,0),MATCH(T$8,J!$A$1:$ZZ$1,0)),""),"")</f>
        <v>28.28</v>
      </c>
      <c r="U40" s="43">
        <f>IFERROR(IF(INDEX(J!$A$1:$ZZ$200,MATCH($A40,J!$A$1:$A$200,0),MATCH(U$8,J!$A$1:$ZZ$1,0))&lt;&gt;"",INDEX(J!$A$1:$ZZ$200,MATCH($A40,J!$A$1:$A$200,0),MATCH(U$8,J!$A$1:$ZZ$1,0)),""),"")</f>
        <v>10.199999999999999</v>
      </c>
    </row>
    <row r="41" spans="1:21">
      <c r="A41" s="41">
        <f t="shared" si="0"/>
        <v>2000</v>
      </c>
      <c r="B41" s="42">
        <f>IFERROR(IF(INDEX(J!$A$1:$ZZ$200,MATCH($A41,J!$A$1:$A$200,0),MATCH(B$8,J!$A$1:$ZZ$1,0))&lt;&gt;"",INDEX(J!$A$1:$ZZ$200,MATCH($A41,J!$A$1:$A$200,0),MATCH(B$8,J!$A$1:$ZZ$1,0)),""),"")</f>
        <v>2735.76</v>
      </c>
      <c r="C41" s="43">
        <f>IFERROR(IF(INDEX(J!$A$1:$ZZ$200,MATCH($A41,J!$A$1:$A$200,0),MATCH(C$8,J!$A$1:$ZZ$1,0))&lt;&gt;"",INDEX(J!$A$1:$ZZ$200,MATCH($A41,J!$A$1:$A$200,0),MATCH(C$8,J!$A$1:$ZZ$1,0)),""),"")</f>
        <v>33.590000000000003</v>
      </c>
      <c r="D41" s="10"/>
      <c r="E41" s="41">
        <v>2000</v>
      </c>
      <c r="F41" s="43">
        <f>IFERROR(IF(INDEX(J!$A$1:$ZZ$200,MATCH($A41,J!$A$1:$A$200,0),MATCH(F$8,J!$A$1:$ZZ$1,0))&lt;&gt;"",INDEX(J!$A$1:$ZZ$200,MATCH($A41,J!$A$1:$A$200,0),MATCH(F$8,J!$A$1:$ZZ$1,0)),""),"")</f>
        <v>1.56</v>
      </c>
      <c r="G41" s="43">
        <f>IFERROR(IF(INDEX(J!$A$1:$ZZ$200,MATCH($A41,J!$A$1:$A$200,0),MATCH(G$8,J!$A$1:$ZZ$1,0))&lt;&gt;"",INDEX(J!$A$1:$ZZ$200,MATCH($A41,J!$A$1:$A$200,0),MATCH(G$8,J!$A$1:$ZZ$1,0)),""),"")</f>
        <v>0.95</v>
      </c>
      <c r="H41" s="43">
        <f>IFERROR(IF(INDEX(J!$A$1:$ZZ$200,MATCH($A41,J!$A$1:$A$200,0),MATCH(H$8,J!$A$1:$ZZ$1,0))&lt;&gt;"",INDEX(J!$A$1:$ZZ$200,MATCH($A41,J!$A$1:$A$200,0),MATCH(H$8,J!$A$1:$ZZ$1,0)),""),"")</f>
        <v>-0.33</v>
      </c>
      <c r="I41" s="43">
        <f>IFERROR(IF(INDEX(J!$A$1:$ZZ$200,MATCH($A41,J!$A$1:$A$200,0),MATCH(I$8,J!$A$1:$ZZ$1,0))&lt;&gt;"",INDEX(J!$A$1:$ZZ$200,MATCH($A41,J!$A$1:$A$200,0),MATCH(I$8,J!$A$1:$ZZ$1,0)),""),"")</f>
        <v>0.93</v>
      </c>
      <c r="J41" s="43" t="str">
        <f>IFERROR(IF(INDEX(J!$A$1:$ZZ$200,MATCH($A41,J!$A$1:$A$200,0),MATCH(J$8,J!$A$1:$ZZ$1,0))&lt;&gt;"",INDEX(J!$A$1:$ZZ$200,MATCH($A41,J!$A$1:$A$200,0),MATCH(J$8,J!$A$1:$ZZ$1,0)),""),"")</f>
        <v/>
      </c>
      <c r="K41" s="10"/>
      <c r="L41" s="41">
        <v>2000</v>
      </c>
      <c r="M41" s="43">
        <f>IFERROR(IF(INDEX(J!$A$1:$ZZ$200,MATCH($A41,J!$A$1:$A$200,0),MATCH(M$8,J!$A$1:$ZZ$1,0))&lt;&gt;"",INDEX(J!$A$1:$ZZ$200,MATCH($A41,J!$A$1:$A$200,0),MATCH(M$8,J!$A$1:$ZZ$1,0)),""),"")</f>
        <v>3.23</v>
      </c>
      <c r="N41" s="43">
        <f>IFERROR(IF(INDEX(J!$A$1:$ZZ$200,MATCH($A41,J!$A$1:$A$200,0),MATCH(N$8,J!$A$1:$ZZ$1,0))&lt;&gt;"",INDEX(J!$A$1:$ZZ$200,MATCH($A41,J!$A$1:$A$200,0),MATCH(N$8,J!$A$1:$ZZ$1,0)),""),"")</f>
        <v>2.31</v>
      </c>
      <c r="O41" s="43">
        <f>IFERROR(IF(INDEX(J!$A$1:$ZZ$200,MATCH($A41,J!$A$1:$A$200,0),MATCH(O$8,J!$A$1:$ZZ$1,0))&lt;&gt;"",INDEX(J!$A$1:$ZZ$200,MATCH($A41,J!$A$1:$A$200,0),MATCH(O$8,J!$A$1:$ZZ$1,0)),""),"")</f>
        <v>0.93</v>
      </c>
      <c r="P41" s="10"/>
      <c r="Q41" s="41">
        <v>2000</v>
      </c>
      <c r="R41" s="43">
        <f>IFERROR(IF(INDEX(J!$A$1:$ZZ$200,MATCH($A41,J!$A$1:$A$200,0),MATCH(R$8,J!$A$1:$ZZ$1,0))&lt;&gt;"",INDEX(J!$A$1:$ZZ$200,MATCH($A41,J!$A$1:$A$200,0),MATCH(R$8,J!$A$1:$ZZ$1,0)),""),"")</f>
        <v>8.27</v>
      </c>
      <c r="S41" s="43">
        <f>IFERROR(IF(INDEX(J!$A$1:$ZZ$200,MATCH($A41,J!$A$1:$A$200,0),MATCH(S$8,J!$A$1:$ZZ$1,0))&lt;&gt;"",INDEX(J!$A$1:$ZZ$200,MATCH($A41,J!$A$1:$A$200,0),MATCH(S$8,J!$A$1:$ZZ$1,0)),""),"")</f>
        <v>66.83</v>
      </c>
      <c r="T41" s="43">
        <f>IFERROR(IF(INDEX(J!$A$1:$ZZ$200,MATCH($A41,J!$A$1:$A$200,0),MATCH(T$8,J!$A$1:$ZZ$1,0))&lt;&gt;"",INDEX(J!$A$1:$ZZ$200,MATCH($A41,J!$A$1:$A$200,0),MATCH(T$8,J!$A$1:$ZZ$1,0)),""),"")</f>
        <v>29.35</v>
      </c>
      <c r="U41" s="43">
        <f>IFERROR(IF(INDEX(J!$A$1:$ZZ$200,MATCH($A41,J!$A$1:$A$200,0),MATCH(U$8,J!$A$1:$ZZ$1,0))&lt;&gt;"",INDEX(J!$A$1:$ZZ$200,MATCH($A41,J!$A$1:$A$200,0),MATCH(U$8,J!$A$1:$ZZ$1,0)),""),"")</f>
        <v>10.039999999999999</v>
      </c>
    </row>
    <row r="42" spans="1:21">
      <c r="A42" s="41">
        <f t="shared" si="0"/>
        <v>2001</v>
      </c>
      <c r="B42" s="42">
        <f>IFERROR(IF(INDEX(J!$A$1:$ZZ$200,MATCH($A42,J!$A$1:$A$200,0),MATCH(B$8,J!$A$1:$ZZ$1,0))&lt;&gt;"",INDEX(J!$A$1:$ZZ$200,MATCH($A42,J!$A$1:$A$200,0),MATCH(B$8,J!$A$1:$ZZ$1,0)),""),"")</f>
        <v>2782.32</v>
      </c>
      <c r="C42" s="43">
        <f>IFERROR(IF(INDEX(J!$A$1:$ZZ$200,MATCH($A42,J!$A$1:$A$200,0),MATCH(C$8,J!$A$1:$ZZ$1,0))&lt;&gt;"",INDEX(J!$A$1:$ZZ$200,MATCH($A42,J!$A$1:$A$200,0),MATCH(C$8,J!$A$1:$ZZ$1,0)),""),"")</f>
        <v>34.130000000000003</v>
      </c>
      <c r="D42" s="10"/>
      <c r="E42" s="41">
        <v>2001</v>
      </c>
      <c r="F42" s="43">
        <f>IFERROR(IF(INDEX(J!$A$1:$ZZ$200,MATCH($A42,J!$A$1:$A$200,0),MATCH(F$8,J!$A$1:$ZZ$1,0))&lt;&gt;"",INDEX(J!$A$1:$ZZ$200,MATCH($A42,J!$A$1:$A$200,0),MATCH(F$8,J!$A$1:$ZZ$1,0)),""),"")</f>
        <v>1.7</v>
      </c>
      <c r="G42" s="43">
        <f>IFERROR(IF(INDEX(J!$A$1:$ZZ$200,MATCH($A42,J!$A$1:$A$200,0),MATCH(G$8,J!$A$1:$ZZ$1,0))&lt;&gt;"",INDEX(J!$A$1:$ZZ$200,MATCH($A42,J!$A$1:$A$200,0),MATCH(G$8,J!$A$1:$ZZ$1,0)),""),"")</f>
        <v>0.76</v>
      </c>
      <c r="H42" s="43">
        <f>IFERROR(IF(INDEX(J!$A$1:$ZZ$200,MATCH($A42,J!$A$1:$A$200,0),MATCH(H$8,J!$A$1:$ZZ$1,0))&lt;&gt;"",INDEX(J!$A$1:$ZZ$200,MATCH($A42,J!$A$1:$A$200,0),MATCH(H$8,J!$A$1:$ZZ$1,0)),""),"")</f>
        <v>0.1</v>
      </c>
      <c r="I42" s="43">
        <f>IFERROR(IF(INDEX(J!$A$1:$ZZ$200,MATCH($A42,J!$A$1:$A$200,0),MATCH(I$8,J!$A$1:$ZZ$1,0))&lt;&gt;"",INDEX(J!$A$1:$ZZ$200,MATCH($A42,J!$A$1:$A$200,0),MATCH(I$8,J!$A$1:$ZZ$1,0)),""),"")</f>
        <v>0.83</v>
      </c>
      <c r="J42" s="43" t="str">
        <f>IFERROR(IF(INDEX(J!$A$1:$ZZ$200,MATCH($A42,J!$A$1:$A$200,0),MATCH(J$8,J!$A$1:$ZZ$1,0))&lt;&gt;"",INDEX(J!$A$1:$ZZ$200,MATCH($A42,J!$A$1:$A$200,0),MATCH(J$8,J!$A$1:$ZZ$1,0)),""),"")</f>
        <v/>
      </c>
      <c r="K42" s="10"/>
      <c r="L42" s="41">
        <v>2001</v>
      </c>
      <c r="M42" s="43">
        <f>IFERROR(IF(INDEX(J!$A$1:$ZZ$200,MATCH($A42,J!$A$1:$A$200,0),MATCH(M$8,J!$A$1:$ZZ$1,0))&lt;&gt;"",INDEX(J!$A$1:$ZZ$200,MATCH($A42,J!$A$1:$A$200,0),MATCH(M$8,J!$A$1:$ZZ$1,0)),""),"")</f>
        <v>3.15</v>
      </c>
      <c r="N42" s="43">
        <f>IFERROR(IF(INDEX(J!$A$1:$ZZ$200,MATCH($A42,J!$A$1:$A$200,0),MATCH(N$8,J!$A$1:$ZZ$1,0))&lt;&gt;"",INDEX(J!$A$1:$ZZ$200,MATCH($A42,J!$A$1:$A$200,0),MATCH(N$8,J!$A$1:$ZZ$1,0)),""),"")</f>
        <v>1.69</v>
      </c>
      <c r="O42" s="43">
        <f>IFERROR(IF(INDEX(J!$A$1:$ZZ$200,MATCH($A42,J!$A$1:$A$200,0),MATCH(O$8,J!$A$1:$ZZ$1,0))&lt;&gt;"",INDEX(J!$A$1:$ZZ$200,MATCH($A42,J!$A$1:$A$200,0),MATCH(O$8,J!$A$1:$ZZ$1,0)),""),"")</f>
        <v>1.49</v>
      </c>
      <c r="P42" s="10"/>
      <c r="Q42" s="41">
        <v>2001</v>
      </c>
      <c r="R42" s="43">
        <f>IFERROR(IF(INDEX(J!$A$1:$ZZ$200,MATCH($A42,J!$A$1:$A$200,0),MATCH(R$8,J!$A$1:$ZZ$1,0))&lt;&gt;"",INDEX(J!$A$1:$ZZ$200,MATCH($A42,J!$A$1:$A$200,0),MATCH(R$8,J!$A$1:$ZZ$1,0)),""),"")</f>
        <v>8.1999999999999993</v>
      </c>
      <c r="S42" s="43">
        <f>IFERROR(IF(INDEX(J!$A$1:$ZZ$200,MATCH($A42,J!$A$1:$A$200,0),MATCH(S$8,J!$A$1:$ZZ$1,0))&lt;&gt;"",INDEX(J!$A$1:$ZZ$200,MATCH($A42,J!$A$1:$A$200,0),MATCH(S$8,J!$A$1:$ZZ$1,0)),""),"")</f>
        <v>67.150000000000006</v>
      </c>
      <c r="T42" s="43">
        <f>IFERROR(IF(INDEX(J!$A$1:$ZZ$200,MATCH($A42,J!$A$1:$A$200,0),MATCH(T$8,J!$A$1:$ZZ$1,0))&lt;&gt;"",INDEX(J!$A$1:$ZZ$200,MATCH($A42,J!$A$1:$A$200,0),MATCH(T$8,J!$A$1:$ZZ$1,0)),""),"")</f>
        <v>29.74</v>
      </c>
      <c r="U42" s="43">
        <f>IFERROR(IF(INDEX(J!$A$1:$ZZ$200,MATCH($A42,J!$A$1:$A$200,0),MATCH(U$8,J!$A$1:$ZZ$1,0))&lt;&gt;"",INDEX(J!$A$1:$ZZ$200,MATCH($A42,J!$A$1:$A$200,0),MATCH(U$8,J!$A$1:$ZZ$1,0)),""),"")</f>
        <v>10.1</v>
      </c>
    </row>
    <row r="43" spans="1:21">
      <c r="A43" s="41">
        <f t="shared" si="0"/>
        <v>2002</v>
      </c>
      <c r="B43" s="42">
        <f>IFERROR(IF(INDEX(J!$A$1:$ZZ$200,MATCH($A43,J!$A$1:$A$200,0),MATCH(B$8,J!$A$1:$ZZ$1,0))&lt;&gt;"",INDEX(J!$A$1:$ZZ$200,MATCH($A43,J!$A$1:$A$200,0),MATCH(B$8,J!$A$1:$ZZ$1,0)),""),"")</f>
        <v>2817.77</v>
      </c>
      <c r="C43" s="43">
        <f>IFERROR(IF(INDEX(J!$A$1:$ZZ$200,MATCH($A43,J!$A$1:$A$200,0),MATCH(C$8,J!$A$1:$ZZ$1,0))&lt;&gt;"",INDEX(J!$A$1:$ZZ$200,MATCH($A43,J!$A$1:$A$200,0),MATCH(C$8,J!$A$1:$ZZ$1,0)),""),"")</f>
        <v>34.54</v>
      </c>
      <c r="D43" s="10"/>
      <c r="E43" s="41">
        <v>2002</v>
      </c>
      <c r="F43" s="43">
        <f>IFERROR(IF(INDEX(J!$A$1:$ZZ$200,MATCH($A43,J!$A$1:$A$200,0),MATCH(F$8,J!$A$1:$ZZ$1,0))&lt;&gt;"",INDEX(J!$A$1:$ZZ$200,MATCH($A43,J!$A$1:$A$200,0),MATCH(F$8,J!$A$1:$ZZ$1,0)),""),"")</f>
        <v>1.27</v>
      </c>
      <c r="G43" s="43">
        <f>IFERROR(IF(INDEX(J!$A$1:$ZZ$200,MATCH($A43,J!$A$1:$A$200,0),MATCH(G$8,J!$A$1:$ZZ$1,0))&lt;&gt;"",INDEX(J!$A$1:$ZZ$200,MATCH($A43,J!$A$1:$A$200,0),MATCH(G$8,J!$A$1:$ZZ$1,0)),""),"")</f>
        <v>0.62</v>
      </c>
      <c r="H43" s="43">
        <f>IFERROR(IF(INDEX(J!$A$1:$ZZ$200,MATCH($A43,J!$A$1:$A$200,0),MATCH(H$8,J!$A$1:$ZZ$1,0))&lt;&gt;"",INDEX(J!$A$1:$ZZ$200,MATCH($A43,J!$A$1:$A$200,0),MATCH(H$8,J!$A$1:$ZZ$1,0)),""),"")</f>
        <v>0.13</v>
      </c>
      <c r="I43" s="43">
        <f>IFERROR(IF(INDEX(J!$A$1:$ZZ$200,MATCH($A43,J!$A$1:$A$200,0),MATCH(I$8,J!$A$1:$ZZ$1,0))&lt;&gt;"",INDEX(J!$A$1:$ZZ$200,MATCH($A43,J!$A$1:$A$200,0),MATCH(I$8,J!$A$1:$ZZ$1,0)),""),"")</f>
        <v>0.52</v>
      </c>
      <c r="J43" s="43" t="str">
        <f>IFERROR(IF(INDEX(J!$A$1:$ZZ$200,MATCH($A43,J!$A$1:$A$200,0),MATCH(J$8,J!$A$1:$ZZ$1,0))&lt;&gt;"",INDEX(J!$A$1:$ZZ$200,MATCH($A43,J!$A$1:$A$200,0),MATCH(J$8,J!$A$1:$ZZ$1,0)),""),"")</f>
        <v/>
      </c>
      <c r="K43" s="10"/>
      <c r="L43" s="41">
        <v>2002</v>
      </c>
      <c r="M43" s="43">
        <f>IFERROR(IF(INDEX(J!$A$1:$ZZ$200,MATCH($A43,J!$A$1:$A$200,0),MATCH(M$8,J!$A$1:$ZZ$1,0))&lt;&gt;"",INDEX(J!$A$1:$ZZ$200,MATCH($A43,J!$A$1:$A$200,0),MATCH(M$8,J!$A$1:$ZZ$1,0)),""),"")</f>
        <v>1.64</v>
      </c>
      <c r="N43" s="43">
        <f>IFERROR(IF(INDEX(J!$A$1:$ZZ$200,MATCH($A43,J!$A$1:$A$200,0),MATCH(N$8,J!$A$1:$ZZ$1,0))&lt;&gt;"",INDEX(J!$A$1:$ZZ$200,MATCH($A43,J!$A$1:$A$200,0),MATCH(N$8,J!$A$1:$ZZ$1,0)),""),"")</f>
        <v>0.81</v>
      </c>
      <c r="O43" s="43">
        <f>IFERROR(IF(INDEX(J!$A$1:$ZZ$200,MATCH($A43,J!$A$1:$A$200,0),MATCH(O$8,J!$A$1:$ZZ$1,0))&lt;&gt;"",INDEX(J!$A$1:$ZZ$200,MATCH($A43,J!$A$1:$A$200,0),MATCH(O$8,J!$A$1:$ZZ$1,0)),""),"")</f>
        <v>0.85</v>
      </c>
      <c r="P43" s="10"/>
      <c r="Q43" s="41">
        <v>2002</v>
      </c>
      <c r="R43" s="43">
        <f>IFERROR(IF(INDEX(J!$A$1:$ZZ$200,MATCH($A43,J!$A$1:$A$200,0),MATCH(R$8,J!$A$1:$ZZ$1,0))&lt;&gt;"",INDEX(J!$A$1:$ZZ$200,MATCH($A43,J!$A$1:$A$200,0),MATCH(R$8,J!$A$1:$ZZ$1,0)),""),"")</f>
        <v>8.11</v>
      </c>
      <c r="S43" s="43">
        <f>IFERROR(IF(INDEX(J!$A$1:$ZZ$200,MATCH($A43,J!$A$1:$A$200,0),MATCH(S$8,J!$A$1:$ZZ$1,0))&lt;&gt;"",INDEX(J!$A$1:$ZZ$200,MATCH($A43,J!$A$1:$A$200,0),MATCH(S$8,J!$A$1:$ZZ$1,0)),""),"")</f>
        <v>67.459999999999994</v>
      </c>
      <c r="T43" s="43">
        <f>IFERROR(IF(INDEX(J!$A$1:$ZZ$200,MATCH($A43,J!$A$1:$A$200,0),MATCH(T$8,J!$A$1:$ZZ$1,0))&lt;&gt;"",INDEX(J!$A$1:$ZZ$200,MATCH($A43,J!$A$1:$A$200,0),MATCH(T$8,J!$A$1:$ZZ$1,0)),""),"")</f>
        <v>30.43</v>
      </c>
      <c r="U43" s="43">
        <f>IFERROR(IF(INDEX(J!$A$1:$ZZ$200,MATCH($A43,J!$A$1:$A$200,0),MATCH(U$8,J!$A$1:$ZZ$1,0))&lt;&gt;"",INDEX(J!$A$1:$ZZ$200,MATCH($A43,J!$A$1:$A$200,0),MATCH(U$8,J!$A$1:$ZZ$1,0)),""),"")</f>
        <v>10.24</v>
      </c>
    </row>
    <row r="44" spans="1:21">
      <c r="A44" s="41">
        <f t="shared" si="0"/>
        <v>2003</v>
      </c>
      <c r="B44" s="42">
        <f>IFERROR(IF(INDEX(J!$A$1:$ZZ$200,MATCH($A44,J!$A$1:$A$200,0),MATCH(B$8,J!$A$1:$ZZ$1,0))&lt;&gt;"",INDEX(J!$A$1:$ZZ$200,MATCH($A44,J!$A$1:$A$200,0),MATCH(B$8,J!$A$1:$ZZ$1,0)),""),"")</f>
        <v>2850.23</v>
      </c>
      <c r="C44" s="43">
        <f>IFERROR(IF(INDEX(J!$A$1:$ZZ$200,MATCH($A44,J!$A$1:$A$200,0),MATCH(C$8,J!$A$1:$ZZ$1,0))&lt;&gt;"",INDEX(J!$A$1:$ZZ$200,MATCH($A44,J!$A$1:$A$200,0),MATCH(C$8,J!$A$1:$ZZ$1,0)),""),"")</f>
        <v>34.950000000000003</v>
      </c>
      <c r="D44" s="10"/>
      <c r="E44" s="41">
        <v>2003</v>
      </c>
      <c r="F44" s="43">
        <f>IFERROR(IF(INDEX(J!$A$1:$ZZ$200,MATCH($A44,J!$A$1:$A$200,0),MATCH(F$8,J!$A$1:$ZZ$1,0))&lt;&gt;"",INDEX(J!$A$1:$ZZ$200,MATCH($A44,J!$A$1:$A$200,0),MATCH(F$8,J!$A$1:$ZZ$1,0)),""),"")</f>
        <v>1.1399999999999999</v>
      </c>
      <c r="G44" s="43">
        <f>IFERROR(IF(INDEX(J!$A$1:$ZZ$200,MATCH($A44,J!$A$1:$A$200,0),MATCH(G$8,J!$A$1:$ZZ$1,0))&lt;&gt;"",INDEX(J!$A$1:$ZZ$200,MATCH($A44,J!$A$1:$A$200,0),MATCH(G$8,J!$A$1:$ZZ$1,0)),""),"")</f>
        <v>0.5</v>
      </c>
      <c r="H44" s="43">
        <f>IFERROR(IF(INDEX(J!$A$1:$ZZ$200,MATCH($A44,J!$A$1:$A$200,0),MATCH(H$8,J!$A$1:$ZZ$1,0))&lt;&gt;"",INDEX(J!$A$1:$ZZ$200,MATCH($A44,J!$A$1:$A$200,0),MATCH(H$8,J!$A$1:$ZZ$1,0)),""),"")</f>
        <v>0.22</v>
      </c>
      <c r="I44" s="43">
        <f>IFERROR(IF(INDEX(J!$A$1:$ZZ$200,MATCH($A44,J!$A$1:$A$200,0),MATCH(I$8,J!$A$1:$ZZ$1,0))&lt;&gt;"",INDEX(J!$A$1:$ZZ$200,MATCH($A44,J!$A$1:$A$200,0),MATCH(I$8,J!$A$1:$ZZ$1,0)),""),"")</f>
        <v>0.42</v>
      </c>
      <c r="J44" s="43" t="str">
        <f>IFERROR(IF(INDEX(J!$A$1:$ZZ$200,MATCH($A44,J!$A$1:$A$200,0),MATCH(J$8,J!$A$1:$ZZ$1,0))&lt;&gt;"",INDEX(J!$A$1:$ZZ$200,MATCH($A44,J!$A$1:$A$200,0),MATCH(J$8,J!$A$1:$ZZ$1,0)),""),"")</f>
        <v/>
      </c>
      <c r="K44" s="10"/>
      <c r="L44" s="41">
        <v>2003</v>
      </c>
      <c r="M44" s="43">
        <f>IFERROR(IF(INDEX(J!$A$1:$ZZ$200,MATCH($A44,J!$A$1:$A$200,0),MATCH(M$8,J!$A$1:$ZZ$1,0))&lt;&gt;"",INDEX(J!$A$1:$ZZ$200,MATCH($A44,J!$A$1:$A$200,0),MATCH(M$8,J!$A$1:$ZZ$1,0)),""),"")</f>
        <v>-0.04</v>
      </c>
      <c r="N44" s="43">
        <f>IFERROR(IF(INDEX(J!$A$1:$ZZ$200,MATCH($A44,J!$A$1:$A$200,0),MATCH(N$8,J!$A$1:$ZZ$1,0))&lt;&gt;"",INDEX(J!$A$1:$ZZ$200,MATCH($A44,J!$A$1:$A$200,0),MATCH(N$8,J!$A$1:$ZZ$1,0)),""),"")</f>
        <v>-0.37</v>
      </c>
      <c r="O44" s="43">
        <f>IFERROR(IF(INDEX(J!$A$1:$ZZ$200,MATCH($A44,J!$A$1:$A$200,0),MATCH(O$8,J!$A$1:$ZZ$1,0))&lt;&gt;"",INDEX(J!$A$1:$ZZ$200,MATCH($A44,J!$A$1:$A$200,0),MATCH(O$8,J!$A$1:$ZZ$1,0)),""),"")</f>
        <v>0.35</v>
      </c>
      <c r="P44" s="10"/>
      <c r="Q44" s="41">
        <v>2003</v>
      </c>
      <c r="R44" s="43">
        <f>IFERROR(IF(INDEX(J!$A$1:$ZZ$200,MATCH($A44,J!$A$1:$A$200,0),MATCH(R$8,J!$A$1:$ZZ$1,0))&lt;&gt;"",INDEX(J!$A$1:$ZZ$200,MATCH($A44,J!$A$1:$A$200,0),MATCH(R$8,J!$A$1:$ZZ$1,0)),""),"")</f>
        <v>8.0299999999999994</v>
      </c>
      <c r="S44" s="43">
        <f>IFERROR(IF(INDEX(J!$A$1:$ZZ$200,MATCH($A44,J!$A$1:$A$200,0),MATCH(S$8,J!$A$1:$ZZ$1,0))&lt;&gt;"",INDEX(J!$A$1:$ZZ$200,MATCH($A44,J!$A$1:$A$200,0),MATCH(S$8,J!$A$1:$ZZ$1,0)),""),"")</f>
        <v>67.8</v>
      </c>
      <c r="T44" s="43">
        <f>IFERROR(IF(INDEX(J!$A$1:$ZZ$200,MATCH($A44,J!$A$1:$A$200,0),MATCH(T$8,J!$A$1:$ZZ$1,0))&lt;&gt;"",INDEX(J!$A$1:$ZZ$200,MATCH($A44,J!$A$1:$A$200,0),MATCH(T$8,J!$A$1:$ZZ$1,0)),""),"")</f>
        <v>31.3</v>
      </c>
      <c r="U44" s="43">
        <f>IFERROR(IF(INDEX(J!$A$1:$ZZ$200,MATCH($A44,J!$A$1:$A$200,0),MATCH(U$8,J!$A$1:$ZZ$1,0))&lt;&gt;"",INDEX(J!$A$1:$ZZ$200,MATCH($A44,J!$A$1:$A$200,0),MATCH(U$8,J!$A$1:$ZZ$1,0)),""),"")</f>
        <v>10.53</v>
      </c>
    </row>
    <row r="45" spans="1:21">
      <c r="A45" s="41">
        <f t="shared" si="0"/>
        <v>2004</v>
      </c>
      <c r="B45" s="42">
        <f>IFERROR(IF(INDEX(J!$A$1:$ZZ$200,MATCH($A45,J!$A$1:$A$200,0),MATCH(B$8,J!$A$1:$ZZ$1,0))&lt;&gt;"",INDEX(J!$A$1:$ZZ$200,MATCH($A45,J!$A$1:$A$200,0),MATCH(B$8,J!$A$1:$ZZ$1,0)),""),"")</f>
        <v>2885.14</v>
      </c>
      <c r="C45" s="43">
        <f>IFERROR(IF(INDEX(J!$A$1:$ZZ$200,MATCH($A45,J!$A$1:$A$200,0),MATCH(C$8,J!$A$1:$ZZ$1,0))&lt;&gt;"",INDEX(J!$A$1:$ZZ$200,MATCH($A45,J!$A$1:$A$200,0),MATCH(C$8,J!$A$1:$ZZ$1,0)),""),"")</f>
        <v>35.42</v>
      </c>
      <c r="D45" s="10"/>
      <c r="E45" s="41">
        <v>2004</v>
      </c>
      <c r="F45" s="43">
        <f>IFERROR(IF(INDEX(J!$A$1:$ZZ$200,MATCH($A45,J!$A$1:$A$200,0),MATCH(F$8,J!$A$1:$ZZ$1,0))&lt;&gt;"",INDEX(J!$A$1:$ZZ$200,MATCH($A45,J!$A$1:$A$200,0),MATCH(F$8,J!$A$1:$ZZ$1,0)),""),"")</f>
        <v>1.22</v>
      </c>
      <c r="G45" s="43">
        <f>IFERROR(IF(INDEX(J!$A$1:$ZZ$200,MATCH($A45,J!$A$1:$A$200,0),MATCH(G$8,J!$A$1:$ZZ$1,0))&lt;&gt;"",INDEX(J!$A$1:$ZZ$200,MATCH($A45,J!$A$1:$A$200,0),MATCH(G$8,J!$A$1:$ZZ$1,0)),""),"")</f>
        <v>0.45</v>
      </c>
      <c r="H45" s="43">
        <f>IFERROR(IF(INDEX(J!$A$1:$ZZ$200,MATCH($A45,J!$A$1:$A$200,0),MATCH(H$8,J!$A$1:$ZZ$1,0))&lt;&gt;"",INDEX(J!$A$1:$ZZ$200,MATCH($A45,J!$A$1:$A$200,0),MATCH(H$8,J!$A$1:$ZZ$1,0)),""),"")</f>
        <v>0.06</v>
      </c>
      <c r="I45" s="43">
        <f>IFERROR(IF(INDEX(J!$A$1:$ZZ$200,MATCH($A45,J!$A$1:$A$200,0),MATCH(I$8,J!$A$1:$ZZ$1,0))&lt;&gt;"",INDEX(J!$A$1:$ZZ$200,MATCH($A45,J!$A$1:$A$200,0),MATCH(I$8,J!$A$1:$ZZ$1,0)),""),"")</f>
        <v>0.69</v>
      </c>
      <c r="J45" s="43" t="str">
        <f>IFERROR(IF(INDEX(J!$A$1:$ZZ$200,MATCH($A45,J!$A$1:$A$200,0),MATCH(J$8,J!$A$1:$ZZ$1,0))&lt;&gt;"",INDEX(J!$A$1:$ZZ$200,MATCH($A45,J!$A$1:$A$200,0),MATCH(J$8,J!$A$1:$ZZ$1,0)),""),"")</f>
        <v/>
      </c>
      <c r="K45" s="10"/>
      <c r="L45" s="41">
        <v>2004</v>
      </c>
      <c r="M45" s="43">
        <f>IFERROR(IF(INDEX(J!$A$1:$ZZ$200,MATCH($A45,J!$A$1:$A$200,0),MATCH(M$8,J!$A$1:$ZZ$1,0))&lt;&gt;"",INDEX(J!$A$1:$ZZ$200,MATCH($A45,J!$A$1:$A$200,0),MATCH(M$8,J!$A$1:$ZZ$1,0)),""),"")</f>
        <v>-0.1</v>
      </c>
      <c r="N45" s="43">
        <f>IFERROR(IF(INDEX(J!$A$1:$ZZ$200,MATCH($A45,J!$A$1:$A$200,0),MATCH(N$8,J!$A$1:$ZZ$1,0))&lt;&gt;"",INDEX(J!$A$1:$ZZ$200,MATCH($A45,J!$A$1:$A$200,0),MATCH(N$8,J!$A$1:$ZZ$1,0)),""),"")</f>
        <v>-0.26</v>
      </c>
      <c r="O45" s="43">
        <f>IFERROR(IF(INDEX(J!$A$1:$ZZ$200,MATCH($A45,J!$A$1:$A$200,0),MATCH(O$8,J!$A$1:$ZZ$1,0))&lt;&gt;"",INDEX(J!$A$1:$ZZ$200,MATCH($A45,J!$A$1:$A$200,0),MATCH(O$8,J!$A$1:$ZZ$1,0)),""),"")</f>
        <v>0.14000000000000001</v>
      </c>
      <c r="P45" s="10"/>
      <c r="Q45" s="41">
        <v>2004</v>
      </c>
      <c r="R45" s="43">
        <f>IFERROR(IF(INDEX(J!$A$1:$ZZ$200,MATCH($A45,J!$A$1:$A$200,0),MATCH(R$8,J!$A$1:$ZZ$1,0))&lt;&gt;"",INDEX(J!$A$1:$ZZ$200,MATCH($A45,J!$A$1:$A$200,0),MATCH(R$8,J!$A$1:$ZZ$1,0)),""),"")</f>
        <v>7.91</v>
      </c>
      <c r="S45" s="43">
        <f>IFERROR(IF(INDEX(J!$A$1:$ZZ$200,MATCH($A45,J!$A$1:$A$200,0),MATCH(S$8,J!$A$1:$ZZ$1,0))&lt;&gt;"",INDEX(J!$A$1:$ZZ$200,MATCH($A45,J!$A$1:$A$200,0),MATCH(S$8,J!$A$1:$ZZ$1,0)),""),"")</f>
        <v>68.16</v>
      </c>
      <c r="T45" s="43">
        <f>IFERROR(IF(INDEX(J!$A$1:$ZZ$200,MATCH($A45,J!$A$1:$A$200,0),MATCH(T$8,J!$A$1:$ZZ$1,0))&lt;&gt;"",INDEX(J!$A$1:$ZZ$200,MATCH($A45,J!$A$1:$A$200,0),MATCH(T$8,J!$A$1:$ZZ$1,0)),""),"")</f>
        <v>32.75</v>
      </c>
      <c r="U45" s="43">
        <f>IFERROR(IF(INDEX(J!$A$1:$ZZ$200,MATCH($A45,J!$A$1:$A$200,0),MATCH(U$8,J!$A$1:$ZZ$1,0))&lt;&gt;"",INDEX(J!$A$1:$ZZ$200,MATCH($A45,J!$A$1:$A$200,0),MATCH(U$8,J!$A$1:$ZZ$1,0)),""),"")</f>
        <v>10.82</v>
      </c>
    </row>
    <row r="46" spans="1:21">
      <c r="A46" s="41">
        <f t="shared" si="0"/>
        <v>2005</v>
      </c>
      <c r="B46" s="42">
        <f>IFERROR(IF(INDEX(J!$A$1:$ZZ$200,MATCH($A46,J!$A$1:$A$200,0),MATCH(B$8,J!$A$1:$ZZ$1,0))&lt;&gt;"",INDEX(J!$A$1:$ZZ$200,MATCH($A46,J!$A$1:$A$200,0),MATCH(B$8,J!$A$1:$ZZ$1,0)),""),"")</f>
        <v>2937.84</v>
      </c>
      <c r="C46" s="43">
        <f>IFERROR(IF(INDEX(J!$A$1:$ZZ$200,MATCH($A46,J!$A$1:$A$200,0),MATCH(C$8,J!$A$1:$ZZ$1,0))&lt;&gt;"",INDEX(J!$A$1:$ZZ$200,MATCH($A46,J!$A$1:$A$200,0),MATCH(C$8,J!$A$1:$ZZ$1,0)),""),"")</f>
        <v>36.119999999999997</v>
      </c>
      <c r="D46" s="10"/>
      <c r="E46" s="41">
        <v>2005</v>
      </c>
      <c r="F46" s="43">
        <f>IFERROR(IF(INDEX(J!$A$1:$ZZ$200,MATCH($A46,J!$A$1:$A$200,0),MATCH(F$8,J!$A$1:$ZZ$1,0))&lt;&gt;"",INDEX(J!$A$1:$ZZ$200,MATCH($A46,J!$A$1:$A$200,0),MATCH(F$8,J!$A$1:$ZZ$1,0)),""),"")</f>
        <v>1.81</v>
      </c>
      <c r="G46" s="43">
        <f>IFERROR(IF(INDEX(J!$A$1:$ZZ$200,MATCH($A46,J!$A$1:$A$200,0),MATCH(G$8,J!$A$1:$ZZ$1,0))&lt;&gt;"",INDEX(J!$A$1:$ZZ$200,MATCH($A46,J!$A$1:$A$200,0),MATCH(G$8,J!$A$1:$ZZ$1,0)),""),"")</f>
        <v>0.43</v>
      </c>
      <c r="H46" s="43">
        <f>IFERROR(IF(INDEX(J!$A$1:$ZZ$200,MATCH($A46,J!$A$1:$A$200,0),MATCH(H$8,J!$A$1:$ZZ$1,0))&lt;&gt;"",INDEX(J!$A$1:$ZZ$200,MATCH($A46,J!$A$1:$A$200,0),MATCH(H$8,J!$A$1:$ZZ$1,0)),""),"")</f>
        <v>0.39</v>
      </c>
      <c r="I46" s="43">
        <f>IFERROR(IF(INDEX(J!$A$1:$ZZ$200,MATCH($A46,J!$A$1:$A$200,0),MATCH(I$8,J!$A$1:$ZZ$1,0))&lt;&gt;"",INDEX(J!$A$1:$ZZ$200,MATCH($A46,J!$A$1:$A$200,0),MATCH(I$8,J!$A$1:$ZZ$1,0)),""),"")</f>
        <v>1</v>
      </c>
      <c r="J46" s="43" t="str">
        <f>IFERROR(IF(INDEX(J!$A$1:$ZZ$200,MATCH($A46,J!$A$1:$A$200,0),MATCH(J$8,J!$A$1:$ZZ$1,0))&lt;&gt;"",INDEX(J!$A$1:$ZZ$200,MATCH($A46,J!$A$1:$A$200,0),MATCH(J$8,J!$A$1:$ZZ$1,0)),""),"")</f>
        <v/>
      </c>
      <c r="K46" s="10"/>
      <c r="L46" s="41">
        <v>2005</v>
      </c>
      <c r="M46" s="43">
        <f>IFERROR(IF(INDEX(J!$A$1:$ZZ$200,MATCH($A46,J!$A$1:$A$200,0),MATCH(M$8,J!$A$1:$ZZ$1,0))&lt;&gt;"",INDEX(J!$A$1:$ZZ$200,MATCH($A46,J!$A$1:$A$200,0),MATCH(M$8,J!$A$1:$ZZ$1,0)),""),"")</f>
        <v>-1.02</v>
      </c>
      <c r="N46" s="43">
        <f>IFERROR(IF(INDEX(J!$A$1:$ZZ$200,MATCH($A46,J!$A$1:$A$200,0),MATCH(N$8,J!$A$1:$ZZ$1,0))&lt;&gt;"",INDEX(J!$A$1:$ZZ$200,MATCH($A46,J!$A$1:$A$200,0),MATCH(N$8,J!$A$1:$ZZ$1,0)),""),"")</f>
        <v>-1.23</v>
      </c>
      <c r="O46" s="43">
        <f>IFERROR(IF(INDEX(J!$A$1:$ZZ$200,MATCH($A46,J!$A$1:$A$200,0),MATCH(O$8,J!$A$1:$ZZ$1,0))&lt;&gt;"",INDEX(J!$A$1:$ZZ$200,MATCH($A46,J!$A$1:$A$200,0),MATCH(O$8,J!$A$1:$ZZ$1,0)),""),"")</f>
        <v>0.17</v>
      </c>
      <c r="P46" s="10"/>
      <c r="Q46" s="41">
        <v>2005</v>
      </c>
      <c r="R46" s="43">
        <f>IFERROR(IF(INDEX(J!$A$1:$ZZ$200,MATCH($A46,J!$A$1:$A$200,0),MATCH(R$8,J!$A$1:$ZZ$1,0))&lt;&gt;"",INDEX(J!$A$1:$ZZ$200,MATCH($A46,J!$A$1:$A$200,0),MATCH(R$8,J!$A$1:$ZZ$1,0)),""),"")</f>
        <v>7.73</v>
      </c>
      <c r="S46" s="43">
        <f>IFERROR(IF(INDEX(J!$A$1:$ZZ$200,MATCH($A46,J!$A$1:$A$200,0),MATCH(S$8,J!$A$1:$ZZ$1,0))&lt;&gt;"",INDEX(J!$A$1:$ZZ$200,MATCH($A46,J!$A$1:$A$200,0),MATCH(S$8,J!$A$1:$ZZ$1,0)),""),"")</f>
        <v>68.56</v>
      </c>
      <c r="T46" s="43">
        <f>IFERROR(IF(INDEX(J!$A$1:$ZZ$200,MATCH($A46,J!$A$1:$A$200,0),MATCH(T$8,J!$A$1:$ZZ$1,0))&lt;&gt;"",INDEX(J!$A$1:$ZZ$200,MATCH($A46,J!$A$1:$A$200,0),MATCH(T$8,J!$A$1:$ZZ$1,0)),""),"")</f>
        <v>33.57</v>
      </c>
      <c r="U46" s="43">
        <f>IFERROR(IF(INDEX(J!$A$1:$ZZ$200,MATCH($A46,J!$A$1:$A$200,0),MATCH(U$8,J!$A$1:$ZZ$1,0))&lt;&gt;"",INDEX(J!$A$1:$ZZ$200,MATCH($A46,J!$A$1:$A$200,0),MATCH(U$8,J!$A$1:$ZZ$1,0)),""),"")</f>
        <v>11.14</v>
      </c>
    </row>
    <row r="47" spans="1:21">
      <c r="A47" s="41">
        <f t="shared" si="0"/>
        <v>2006</v>
      </c>
      <c r="B47" s="42">
        <f>IFERROR(IF(INDEX(J!$A$1:$ZZ$200,MATCH($A47,J!$A$1:$A$200,0),MATCH(B$8,J!$A$1:$ZZ$1,0))&lt;&gt;"",INDEX(J!$A$1:$ZZ$200,MATCH($A47,J!$A$1:$A$200,0),MATCH(B$8,J!$A$1:$ZZ$1,0)),""),"")</f>
        <v>2988.85</v>
      </c>
      <c r="C47" s="43">
        <f>IFERROR(IF(INDEX(J!$A$1:$ZZ$200,MATCH($A47,J!$A$1:$A$200,0),MATCH(C$8,J!$A$1:$ZZ$1,0))&lt;&gt;"",INDEX(J!$A$1:$ZZ$200,MATCH($A47,J!$A$1:$A$200,0),MATCH(C$8,J!$A$1:$ZZ$1,0)),""),"")</f>
        <v>36.82</v>
      </c>
      <c r="D47" s="10"/>
      <c r="E47" s="41">
        <v>2006</v>
      </c>
      <c r="F47" s="43">
        <f>IFERROR(IF(INDEX(J!$A$1:$ZZ$200,MATCH($A47,J!$A$1:$A$200,0),MATCH(F$8,J!$A$1:$ZZ$1,0))&lt;&gt;"",INDEX(J!$A$1:$ZZ$200,MATCH($A47,J!$A$1:$A$200,0),MATCH(F$8,J!$A$1:$ZZ$1,0)),""),"")</f>
        <v>1.72</v>
      </c>
      <c r="G47" s="43">
        <f>IFERROR(IF(INDEX(J!$A$1:$ZZ$200,MATCH($A47,J!$A$1:$A$200,0),MATCH(G$8,J!$A$1:$ZZ$1,0))&lt;&gt;"",INDEX(J!$A$1:$ZZ$200,MATCH($A47,J!$A$1:$A$200,0),MATCH(G$8,J!$A$1:$ZZ$1,0)),""),"")</f>
        <v>0.47</v>
      </c>
      <c r="H47" s="43">
        <f>IFERROR(IF(INDEX(J!$A$1:$ZZ$200,MATCH($A47,J!$A$1:$A$200,0),MATCH(H$8,J!$A$1:$ZZ$1,0))&lt;&gt;"",INDEX(J!$A$1:$ZZ$200,MATCH($A47,J!$A$1:$A$200,0),MATCH(H$8,J!$A$1:$ZZ$1,0)),""),"")</f>
        <v>0.52</v>
      </c>
      <c r="I47" s="43">
        <f>IFERROR(IF(INDEX(J!$A$1:$ZZ$200,MATCH($A47,J!$A$1:$A$200,0),MATCH(I$8,J!$A$1:$ZZ$1,0))&lt;&gt;"",INDEX(J!$A$1:$ZZ$200,MATCH($A47,J!$A$1:$A$200,0),MATCH(I$8,J!$A$1:$ZZ$1,0)),""),"")</f>
        <v>0.73</v>
      </c>
      <c r="J47" s="43" t="str">
        <f>IFERROR(IF(INDEX(J!$A$1:$ZZ$200,MATCH($A47,J!$A$1:$A$200,0),MATCH(J$8,J!$A$1:$ZZ$1,0))&lt;&gt;"",INDEX(J!$A$1:$ZZ$200,MATCH($A47,J!$A$1:$A$200,0),MATCH(J$8,J!$A$1:$ZZ$1,0)),""),"")</f>
        <v/>
      </c>
      <c r="K47" s="10"/>
      <c r="L47" s="41">
        <v>2006</v>
      </c>
      <c r="M47" s="43">
        <f>IFERROR(IF(INDEX(J!$A$1:$ZZ$200,MATCH($A47,J!$A$1:$A$200,0),MATCH(M$8,J!$A$1:$ZZ$1,0))&lt;&gt;"",INDEX(J!$A$1:$ZZ$200,MATCH($A47,J!$A$1:$A$200,0),MATCH(M$8,J!$A$1:$ZZ$1,0)),""),"")</f>
        <v>1.03</v>
      </c>
      <c r="N47" s="43">
        <f>IFERROR(IF(INDEX(J!$A$1:$ZZ$200,MATCH($A47,J!$A$1:$A$200,0),MATCH(N$8,J!$A$1:$ZZ$1,0))&lt;&gt;"",INDEX(J!$A$1:$ZZ$200,MATCH($A47,J!$A$1:$A$200,0),MATCH(N$8,J!$A$1:$ZZ$1,0)),""),"")</f>
        <v>-0.35</v>
      </c>
      <c r="O47" s="43">
        <f>IFERROR(IF(INDEX(J!$A$1:$ZZ$200,MATCH($A47,J!$A$1:$A$200,0),MATCH(O$8,J!$A$1:$ZZ$1,0))&lt;&gt;"",INDEX(J!$A$1:$ZZ$200,MATCH($A47,J!$A$1:$A$200,0),MATCH(O$8,J!$A$1:$ZZ$1,0)),""),"")</f>
        <v>1.37</v>
      </c>
      <c r="P47" s="10"/>
      <c r="Q47" s="41">
        <v>2006</v>
      </c>
      <c r="R47" s="43">
        <f>IFERROR(IF(INDEX(J!$A$1:$ZZ$200,MATCH($A47,J!$A$1:$A$200,0),MATCH(R$8,J!$A$1:$ZZ$1,0))&lt;&gt;"",INDEX(J!$A$1:$ZZ$200,MATCH($A47,J!$A$1:$A$200,0),MATCH(R$8,J!$A$1:$ZZ$1,0)),""),"")</f>
        <v>7.49</v>
      </c>
      <c r="S47" s="43">
        <f>IFERROR(IF(INDEX(J!$A$1:$ZZ$200,MATCH($A47,J!$A$1:$A$200,0),MATCH(S$8,J!$A$1:$ZZ$1,0))&lt;&gt;"",INDEX(J!$A$1:$ZZ$200,MATCH($A47,J!$A$1:$A$200,0),MATCH(S$8,J!$A$1:$ZZ$1,0)),""),"")</f>
        <v>68.97</v>
      </c>
      <c r="T47" s="43">
        <f>IFERROR(IF(INDEX(J!$A$1:$ZZ$200,MATCH($A47,J!$A$1:$A$200,0),MATCH(T$8,J!$A$1:$ZZ$1,0))&lt;&gt;"",INDEX(J!$A$1:$ZZ$200,MATCH($A47,J!$A$1:$A$200,0),MATCH(T$8,J!$A$1:$ZZ$1,0)),""),"")</f>
        <v>33.96</v>
      </c>
      <c r="U47" s="43">
        <f>IFERROR(IF(INDEX(J!$A$1:$ZZ$200,MATCH($A47,J!$A$1:$A$200,0),MATCH(U$8,J!$A$1:$ZZ$1,0))&lt;&gt;"",INDEX(J!$A$1:$ZZ$200,MATCH($A47,J!$A$1:$A$200,0),MATCH(U$8,J!$A$1:$ZZ$1,0)),""),"")</f>
        <v>11.2</v>
      </c>
    </row>
    <row r="48" spans="1:21">
      <c r="A48" s="41">
        <f t="shared" si="0"/>
        <v>2007</v>
      </c>
      <c r="B48" s="42">
        <f>IFERROR(IF(INDEX(J!$A$1:$ZZ$200,MATCH($A48,J!$A$1:$A$200,0),MATCH(B$8,J!$A$1:$ZZ$1,0))&lt;&gt;"",INDEX(J!$A$1:$ZZ$200,MATCH($A48,J!$A$1:$A$200,0),MATCH(B$8,J!$A$1:$ZZ$1,0)),""),"")</f>
        <v>3045.12</v>
      </c>
      <c r="C48" s="43">
        <f>IFERROR(IF(INDEX(J!$A$1:$ZZ$200,MATCH($A48,J!$A$1:$A$200,0),MATCH(C$8,J!$A$1:$ZZ$1,0))&lt;&gt;"",INDEX(J!$A$1:$ZZ$200,MATCH($A48,J!$A$1:$A$200,0),MATCH(C$8,J!$A$1:$ZZ$1,0)),""),"")</f>
        <v>37.6</v>
      </c>
      <c r="D48" s="10"/>
      <c r="E48" s="41">
        <v>2007</v>
      </c>
      <c r="F48" s="43">
        <f>IFERROR(IF(INDEX(J!$A$1:$ZZ$200,MATCH($A48,J!$A$1:$A$200,0),MATCH(F$8,J!$A$1:$ZZ$1,0))&lt;&gt;"",INDEX(J!$A$1:$ZZ$200,MATCH($A48,J!$A$1:$A$200,0),MATCH(F$8,J!$A$1:$ZZ$1,0)),""),"")</f>
        <v>1.86</v>
      </c>
      <c r="G48" s="43">
        <f>IFERROR(IF(INDEX(J!$A$1:$ZZ$200,MATCH($A48,J!$A$1:$A$200,0),MATCH(G$8,J!$A$1:$ZZ$1,0))&lt;&gt;"",INDEX(J!$A$1:$ZZ$200,MATCH($A48,J!$A$1:$A$200,0),MATCH(G$8,J!$A$1:$ZZ$1,0)),""),"")</f>
        <v>0.53</v>
      </c>
      <c r="H48" s="43">
        <f>IFERROR(IF(INDEX(J!$A$1:$ZZ$200,MATCH($A48,J!$A$1:$A$200,0),MATCH(H$8,J!$A$1:$ZZ$1,0))&lt;&gt;"",INDEX(J!$A$1:$ZZ$200,MATCH($A48,J!$A$1:$A$200,0),MATCH(H$8,J!$A$1:$ZZ$1,0)),""),"")</f>
        <v>0.64</v>
      </c>
      <c r="I48" s="43">
        <f>IFERROR(IF(INDEX(J!$A$1:$ZZ$200,MATCH($A48,J!$A$1:$A$200,0),MATCH(I$8,J!$A$1:$ZZ$1,0))&lt;&gt;"",INDEX(J!$A$1:$ZZ$200,MATCH($A48,J!$A$1:$A$200,0),MATCH(I$8,J!$A$1:$ZZ$1,0)),""),"")</f>
        <v>0.69</v>
      </c>
      <c r="J48" s="43" t="str">
        <f>IFERROR(IF(INDEX(J!$A$1:$ZZ$200,MATCH($A48,J!$A$1:$A$200,0),MATCH(J$8,J!$A$1:$ZZ$1,0))&lt;&gt;"",INDEX(J!$A$1:$ZZ$200,MATCH($A48,J!$A$1:$A$200,0),MATCH(J$8,J!$A$1:$ZZ$1,0)),""),"")</f>
        <v/>
      </c>
      <c r="K48" s="10"/>
      <c r="L48" s="41">
        <v>2007</v>
      </c>
      <c r="M48" s="43">
        <f>IFERROR(IF(INDEX(J!$A$1:$ZZ$200,MATCH($A48,J!$A$1:$A$200,0),MATCH(M$8,J!$A$1:$ZZ$1,0))&lt;&gt;"",INDEX(J!$A$1:$ZZ$200,MATCH($A48,J!$A$1:$A$200,0),MATCH(M$8,J!$A$1:$ZZ$1,0)),""),"")</f>
        <v>2.02</v>
      </c>
      <c r="N48" s="43">
        <f>IFERROR(IF(INDEX(J!$A$1:$ZZ$200,MATCH($A48,J!$A$1:$A$200,0),MATCH(N$8,J!$A$1:$ZZ$1,0))&lt;&gt;"",INDEX(J!$A$1:$ZZ$200,MATCH($A48,J!$A$1:$A$200,0),MATCH(N$8,J!$A$1:$ZZ$1,0)),""),"")</f>
        <v>0.18</v>
      </c>
      <c r="O48" s="43">
        <f>IFERROR(IF(INDEX(J!$A$1:$ZZ$200,MATCH($A48,J!$A$1:$A$200,0),MATCH(O$8,J!$A$1:$ZZ$1,0))&lt;&gt;"",INDEX(J!$A$1:$ZZ$200,MATCH($A48,J!$A$1:$A$200,0),MATCH(O$8,J!$A$1:$ZZ$1,0)),""),"")</f>
        <v>1.84</v>
      </c>
      <c r="P48" s="10"/>
      <c r="Q48" s="41">
        <v>2007</v>
      </c>
      <c r="R48" s="43">
        <f>IFERROR(IF(INDEX(J!$A$1:$ZZ$200,MATCH($A48,J!$A$1:$A$200,0),MATCH(R$8,J!$A$1:$ZZ$1,0))&lt;&gt;"",INDEX(J!$A$1:$ZZ$200,MATCH($A48,J!$A$1:$A$200,0),MATCH(R$8,J!$A$1:$ZZ$1,0)),""),"")</f>
        <v>7.19</v>
      </c>
      <c r="S48" s="43">
        <f>IFERROR(IF(INDEX(J!$A$1:$ZZ$200,MATCH($A48,J!$A$1:$A$200,0),MATCH(S$8,J!$A$1:$ZZ$1,0))&lt;&gt;"",INDEX(J!$A$1:$ZZ$200,MATCH($A48,J!$A$1:$A$200,0),MATCH(S$8,J!$A$1:$ZZ$1,0)),""),"")</f>
        <v>69.38</v>
      </c>
      <c r="T48" s="43">
        <f>IFERROR(IF(INDEX(J!$A$1:$ZZ$200,MATCH($A48,J!$A$1:$A$200,0),MATCH(T$8,J!$A$1:$ZZ$1,0))&lt;&gt;"",INDEX(J!$A$1:$ZZ$200,MATCH($A48,J!$A$1:$A$200,0),MATCH(T$8,J!$A$1:$ZZ$1,0)),""),"")</f>
        <v>33.85</v>
      </c>
      <c r="U48" s="43">
        <f>IFERROR(IF(INDEX(J!$A$1:$ZZ$200,MATCH($A48,J!$A$1:$A$200,0),MATCH(U$8,J!$A$1:$ZZ$1,0))&lt;&gt;"",INDEX(J!$A$1:$ZZ$200,MATCH($A48,J!$A$1:$A$200,0),MATCH(U$8,J!$A$1:$ZZ$1,0)),""),"")</f>
        <v>11.09</v>
      </c>
    </row>
    <row r="49" spans="1:21">
      <c r="A49" s="41">
        <f t="shared" si="0"/>
        <v>2008</v>
      </c>
      <c r="B49" s="42">
        <f>IFERROR(IF(INDEX(J!$A$1:$ZZ$200,MATCH($A49,J!$A$1:$A$200,0),MATCH(B$8,J!$A$1:$ZZ$1,0))&lt;&gt;"",INDEX(J!$A$1:$ZZ$200,MATCH($A49,J!$A$1:$A$200,0),MATCH(B$8,J!$A$1:$ZZ$1,0)),""),"")</f>
        <v>3084.49</v>
      </c>
      <c r="C49" s="43">
        <f>IFERROR(IF(INDEX(J!$A$1:$ZZ$200,MATCH($A49,J!$A$1:$A$200,0),MATCH(C$8,J!$A$1:$ZZ$1,0))&lt;&gt;"",INDEX(J!$A$1:$ZZ$200,MATCH($A49,J!$A$1:$A$200,0),MATCH(C$8,J!$A$1:$ZZ$1,0)),""),"")</f>
        <v>38.19</v>
      </c>
      <c r="D49" s="10"/>
      <c r="E49" s="41">
        <v>2008</v>
      </c>
      <c r="F49" s="43">
        <f>IFERROR(IF(INDEX(J!$A$1:$ZZ$200,MATCH($A49,J!$A$1:$A$200,0),MATCH(F$8,J!$A$1:$ZZ$1,0))&lt;&gt;"",INDEX(J!$A$1:$ZZ$200,MATCH($A49,J!$A$1:$A$200,0),MATCH(F$8,J!$A$1:$ZZ$1,0)),""),"")</f>
        <v>1.28</v>
      </c>
      <c r="G49" s="43">
        <f>IFERROR(IF(INDEX(J!$A$1:$ZZ$200,MATCH($A49,J!$A$1:$A$200,0),MATCH(G$8,J!$A$1:$ZZ$1,0))&lt;&gt;"",INDEX(J!$A$1:$ZZ$200,MATCH($A49,J!$A$1:$A$200,0),MATCH(G$8,J!$A$1:$ZZ$1,0)),""),"")</f>
        <v>0.56000000000000005</v>
      </c>
      <c r="H49" s="43">
        <f>IFERROR(IF(INDEX(J!$A$1:$ZZ$200,MATCH($A49,J!$A$1:$A$200,0),MATCH(H$8,J!$A$1:$ZZ$1,0))&lt;&gt;"",INDEX(J!$A$1:$ZZ$200,MATCH($A49,J!$A$1:$A$200,0),MATCH(H$8,J!$A$1:$ZZ$1,0)),""),"")</f>
        <v>0.24</v>
      </c>
      <c r="I49" s="43">
        <f>IFERROR(IF(INDEX(J!$A$1:$ZZ$200,MATCH($A49,J!$A$1:$A$200,0),MATCH(I$8,J!$A$1:$ZZ$1,0))&lt;&gt;"",INDEX(J!$A$1:$ZZ$200,MATCH($A49,J!$A$1:$A$200,0),MATCH(I$8,J!$A$1:$ZZ$1,0)),""),"")</f>
        <v>0.49</v>
      </c>
      <c r="J49" s="43" t="str">
        <f>IFERROR(IF(INDEX(J!$A$1:$ZZ$200,MATCH($A49,J!$A$1:$A$200,0),MATCH(J$8,J!$A$1:$ZZ$1,0))&lt;&gt;"",INDEX(J!$A$1:$ZZ$200,MATCH($A49,J!$A$1:$A$200,0),MATCH(J$8,J!$A$1:$ZZ$1,0)),""),"")</f>
        <v/>
      </c>
      <c r="K49" s="10"/>
      <c r="L49" s="41">
        <v>2008</v>
      </c>
      <c r="M49" s="43">
        <f>IFERROR(IF(INDEX(J!$A$1:$ZZ$200,MATCH($A49,J!$A$1:$A$200,0),MATCH(M$8,J!$A$1:$ZZ$1,0))&lt;&gt;"",INDEX(J!$A$1:$ZZ$200,MATCH($A49,J!$A$1:$A$200,0),MATCH(M$8,J!$A$1:$ZZ$1,0)),""),"")</f>
        <v>1.64</v>
      </c>
      <c r="N49" s="43">
        <f>IFERROR(IF(INDEX(J!$A$1:$ZZ$200,MATCH($A49,J!$A$1:$A$200,0),MATCH(N$8,J!$A$1:$ZZ$1,0))&lt;&gt;"",INDEX(J!$A$1:$ZZ$200,MATCH($A49,J!$A$1:$A$200,0),MATCH(N$8,J!$A$1:$ZZ$1,0)),""),"")</f>
        <v>0.54</v>
      </c>
      <c r="O49" s="43">
        <f>IFERROR(IF(INDEX(J!$A$1:$ZZ$200,MATCH($A49,J!$A$1:$A$200,0),MATCH(O$8,J!$A$1:$ZZ$1,0))&lt;&gt;"",INDEX(J!$A$1:$ZZ$200,MATCH($A49,J!$A$1:$A$200,0),MATCH(O$8,J!$A$1:$ZZ$1,0)),""),"")</f>
        <v>1.1100000000000001</v>
      </c>
      <c r="P49" s="10"/>
      <c r="Q49" s="41">
        <v>2008</v>
      </c>
      <c r="R49" s="43">
        <f>IFERROR(IF(INDEX(J!$A$1:$ZZ$200,MATCH($A49,J!$A$1:$A$200,0),MATCH(R$8,J!$A$1:$ZZ$1,0))&lt;&gt;"",INDEX(J!$A$1:$ZZ$200,MATCH($A49,J!$A$1:$A$200,0),MATCH(R$8,J!$A$1:$ZZ$1,0)),""),"")</f>
        <v>6.81</v>
      </c>
      <c r="S49" s="43">
        <f>IFERROR(IF(INDEX(J!$A$1:$ZZ$200,MATCH($A49,J!$A$1:$A$200,0),MATCH(S$8,J!$A$1:$ZZ$1,0))&lt;&gt;"",INDEX(J!$A$1:$ZZ$200,MATCH($A49,J!$A$1:$A$200,0),MATCH(S$8,J!$A$1:$ZZ$1,0)),""),"")</f>
        <v>69.790000000000006</v>
      </c>
      <c r="T49" s="43">
        <f>IFERROR(IF(INDEX(J!$A$1:$ZZ$200,MATCH($A49,J!$A$1:$A$200,0),MATCH(T$8,J!$A$1:$ZZ$1,0))&lt;&gt;"",INDEX(J!$A$1:$ZZ$200,MATCH($A49,J!$A$1:$A$200,0),MATCH(T$8,J!$A$1:$ZZ$1,0)),""),"")</f>
        <v>34.619999999999997</v>
      </c>
      <c r="U49" s="43">
        <f>IFERROR(IF(INDEX(J!$A$1:$ZZ$200,MATCH($A49,J!$A$1:$A$200,0),MATCH(U$8,J!$A$1:$ZZ$1,0))&lt;&gt;"",INDEX(J!$A$1:$ZZ$200,MATCH($A49,J!$A$1:$A$200,0),MATCH(U$8,J!$A$1:$ZZ$1,0)),""),"")</f>
        <v>10.96</v>
      </c>
    </row>
    <row r="50" spans="1:21">
      <c r="A50" s="41">
        <f t="shared" si="0"/>
        <v>2009</v>
      </c>
      <c r="B50" s="42">
        <f>IFERROR(IF(INDEX(J!$A$1:$ZZ$200,MATCH($A50,J!$A$1:$A$200,0),MATCH(B$8,J!$A$1:$ZZ$1,0))&lt;&gt;"",INDEX(J!$A$1:$ZZ$200,MATCH($A50,J!$A$1:$A$200,0),MATCH(B$8,J!$A$1:$ZZ$1,0)),""),"")</f>
        <v>3114.95</v>
      </c>
      <c r="C50" s="43">
        <f>IFERROR(IF(INDEX(J!$A$1:$ZZ$200,MATCH($A50,J!$A$1:$A$200,0),MATCH(C$8,J!$A$1:$ZZ$1,0))&lt;&gt;"",INDEX(J!$A$1:$ZZ$200,MATCH($A50,J!$A$1:$A$200,0),MATCH(C$8,J!$A$1:$ZZ$1,0)),""),"")</f>
        <v>38.700000000000003</v>
      </c>
      <c r="D50" s="10"/>
      <c r="E50" s="41">
        <v>2009</v>
      </c>
      <c r="F50" s="43">
        <f>IFERROR(IF(INDEX(J!$A$1:$ZZ$200,MATCH($A50,J!$A$1:$A$200,0),MATCH(F$8,J!$A$1:$ZZ$1,0))&lt;&gt;"",INDEX(J!$A$1:$ZZ$200,MATCH($A50,J!$A$1:$A$200,0),MATCH(F$8,J!$A$1:$ZZ$1,0)),""),"")</f>
        <v>0.99</v>
      </c>
      <c r="G50" s="43">
        <f>IFERROR(IF(INDEX(J!$A$1:$ZZ$200,MATCH($A50,J!$A$1:$A$200,0),MATCH(G$8,J!$A$1:$ZZ$1,0))&lt;&gt;"",INDEX(J!$A$1:$ZZ$200,MATCH($A50,J!$A$1:$A$200,0),MATCH(G$8,J!$A$1:$ZZ$1,0)),""),"")</f>
        <v>0.44</v>
      </c>
      <c r="H50" s="43">
        <f>IFERROR(IF(INDEX(J!$A$1:$ZZ$200,MATCH($A50,J!$A$1:$A$200,0),MATCH(H$8,J!$A$1:$ZZ$1,0))&lt;&gt;"",INDEX(J!$A$1:$ZZ$200,MATCH($A50,J!$A$1:$A$200,0),MATCH(H$8,J!$A$1:$ZZ$1,0)),""),"")</f>
        <v>0.03</v>
      </c>
      <c r="I50" s="43">
        <f>IFERROR(IF(INDEX(J!$A$1:$ZZ$200,MATCH($A50,J!$A$1:$A$200,0),MATCH(I$8,J!$A$1:$ZZ$1,0))&lt;&gt;"",INDEX(J!$A$1:$ZZ$200,MATCH($A50,J!$A$1:$A$200,0),MATCH(I$8,J!$A$1:$ZZ$1,0)),""),"")</f>
        <v>0.53</v>
      </c>
      <c r="J50" s="43" t="str">
        <f>IFERROR(IF(INDEX(J!$A$1:$ZZ$200,MATCH($A50,J!$A$1:$A$200,0),MATCH(J$8,J!$A$1:$ZZ$1,0))&lt;&gt;"",INDEX(J!$A$1:$ZZ$200,MATCH($A50,J!$A$1:$A$200,0),MATCH(J$8,J!$A$1:$ZZ$1,0)),""),"")</f>
        <v/>
      </c>
      <c r="K50" s="10"/>
      <c r="L50" s="41">
        <v>2009</v>
      </c>
      <c r="M50" s="43">
        <f>IFERROR(IF(INDEX(J!$A$1:$ZZ$200,MATCH($A50,J!$A$1:$A$200,0),MATCH(M$8,J!$A$1:$ZZ$1,0))&lt;&gt;"",INDEX(J!$A$1:$ZZ$200,MATCH($A50,J!$A$1:$A$200,0),MATCH(M$8,J!$A$1:$ZZ$1,0)),""),"")</f>
        <v>-5.04</v>
      </c>
      <c r="N50" s="43">
        <f>IFERROR(IF(INDEX(J!$A$1:$ZZ$200,MATCH($A50,J!$A$1:$A$200,0),MATCH(N$8,J!$A$1:$ZZ$1,0))&lt;&gt;"",INDEX(J!$A$1:$ZZ$200,MATCH($A50,J!$A$1:$A$200,0),MATCH(N$8,J!$A$1:$ZZ$1,0)),""),"")</f>
        <v>-1.25</v>
      </c>
      <c r="O50" s="43">
        <f>IFERROR(IF(INDEX(J!$A$1:$ZZ$200,MATCH($A50,J!$A$1:$A$200,0),MATCH(O$8,J!$A$1:$ZZ$1,0))&lt;&gt;"",INDEX(J!$A$1:$ZZ$200,MATCH($A50,J!$A$1:$A$200,0),MATCH(O$8,J!$A$1:$ZZ$1,0)),""),"")</f>
        <v>-3.78</v>
      </c>
      <c r="P50" s="10"/>
      <c r="Q50" s="41">
        <v>2009</v>
      </c>
      <c r="R50" s="43">
        <f>IFERROR(IF(INDEX(J!$A$1:$ZZ$200,MATCH($A50,J!$A$1:$A$200,0),MATCH(R$8,J!$A$1:$ZZ$1,0))&lt;&gt;"",INDEX(J!$A$1:$ZZ$200,MATCH($A50,J!$A$1:$A$200,0),MATCH(R$8,J!$A$1:$ZZ$1,0)),""),"")</f>
        <v>6.41</v>
      </c>
      <c r="S50" s="43">
        <f>IFERROR(IF(INDEX(J!$A$1:$ZZ$200,MATCH($A50,J!$A$1:$A$200,0),MATCH(S$8,J!$A$1:$ZZ$1,0))&lt;&gt;"",INDEX(J!$A$1:$ZZ$200,MATCH($A50,J!$A$1:$A$200,0),MATCH(S$8,J!$A$1:$ZZ$1,0)),""),"")</f>
        <v>70.2</v>
      </c>
      <c r="T50" s="43">
        <f>IFERROR(IF(INDEX(J!$A$1:$ZZ$200,MATCH($A50,J!$A$1:$A$200,0),MATCH(T$8,J!$A$1:$ZZ$1,0))&lt;&gt;"",INDEX(J!$A$1:$ZZ$200,MATCH($A50,J!$A$1:$A$200,0),MATCH(T$8,J!$A$1:$ZZ$1,0)),""),"")</f>
        <v>35.56</v>
      </c>
      <c r="U50" s="43">
        <f>IFERROR(IF(INDEX(J!$A$1:$ZZ$200,MATCH($A50,J!$A$1:$A$200,0),MATCH(U$8,J!$A$1:$ZZ$1,0))&lt;&gt;"",INDEX(J!$A$1:$ZZ$200,MATCH($A50,J!$A$1:$A$200,0),MATCH(U$8,J!$A$1:$ZZ$1,0)),""),"")</f>
        <v>10.98</v>
      </c>
    </row>
    <row r="51" spans="1:21">
      <c r="A51" s="41">
        <f t="shared" si="0"/>
        <v>2010</v>
      </c>
      <c r="B51" s="42">
        <f>IFERROR(IF(INDEX(J!$A$1:$ZZ$200,MATCH($A51,J!$A$1:$A$200,0),MATCH(B$8,J!$A$1:$ZZ$1,0))&lt;&gt;"",INDEX(J!$A$1:$ZZ$200,MATCH($A51,J!$A$1:$A$200,0),MATCH(B$8,J!$A$1:$ZZ$1,0)),""),"")</f>
        <v>3148.44</v>
      </c>
      <c r="C51" s="43">
        <f>IFERROR(IF(INDEX(J!$A$1:$ZZ$200,MATCH($A51,J!$A$1:$A$200,0),MATCH(C$8,J!$A$1:$ZZ$1,0))&lt;&gt;"",INDEX(J!$A$1:$ZZ$200,MATCH($A51,J!$A$1:$A$200,0),MATCH(C$8,J!$A$1:$ZZ$1,0)),""),"")</f>
        <v>39.22</v>
      </c>
      <c r="D51" s="10"/>
      <c r="E51" s="41">
        <v>2010</v>
      </c>
      <c r="F51" s="43">
        <f>IFERROR(IF(INDEX(J!$A$1:$ZZ$200,MATCH($A51,J!$A$1:$A$200,0),MATCH(F$8,J!$A$1:$ZZ$1,0))&lt;&gt;"",INDEX(J!$A$1:$ZZ$200,MATCH($A51,J!$A$1:$A$200,0),MATCH(F$8,J!$A$1:$ZZ$1,0)),""),"")</f>
        <v>1.06</v>
      </c>
      <c r="G51" s="43">
        <f>IFERROR(IF(INDEX(J!$A$1:$ZZ$200,MATCH($A51,J!$A$1:$A$200,0),MATCH(G$8,J!$A$1:$ZZ$1,0))&lt;&gt;"",INDEX(J!$A$1:$ZZ$200,MATCH($A51,J!$A$1:$A$200,0),MATCH(G$8,J!$A$1:$ZZ$1,0)),""),"")</f>
        <v>0.36</v>
      </c>
      <c r="H51" s="43">
        <f>IFERROR(IF(INDEX(J!$A$1:$ZZ$200,MATCH($A51,J!$A$1:$A$200,0),MATCH(H$8,J!$A$1:$ZZ$1,0))&lt;&gt;"",INDEX(J!$A$1:$ZZ$200,MATCH($A51,J!$A$1:$A$200,0),MATCH(H$8,J!$A$1:$ZZ$1,0)),""),"")</f>
        <v>0.12</v>
      </c>
      <c r="I51" s="43">
        <f>IFERROR(IF(INDEX(J!$A$1:$ZZ$200,MATCH($A51,J!$A$1:$A$200,0),MATCH(I$8,J!$A$1:$ZZ$1,0))&lt;&gt;"",INDEX(J!$A$1:$ZZ$200,MATCH($A51,J!$A$1:$A$200,0),MATCH(I$8,J!$A$1:$ZZ$1,0)),""),"")</f>
        <v>0.57999999999999996</v>
      </c>
      <c r="J51" s="43" t="str">
        <f>IFERROR(IF(INDEX(J!$A$1:$ZZ$200,MATCH($A51,J!$A$1:$A$200,0),MATCH(J$8,J!$A$1:$ZZ$1,0))&lt;&gt;"",INDEX(J!$A$1:$ZZ$200,MATCH($A51,J!$A$1:$A$200,0),MATCH(J$8,J!$A$1:$ZZ$1,0)),""),"")</f>
        <v/>
      </c>
      <c r="K51" s="10"/>
      <c r="L51" s="41">
        <v>2010</v>
      </c>
      <c r="M51" s="43">
        <f>IFERROR(IF(INDEX(J!$A$1:$ZZ$200,MATCH($A51,J!$A$1:$A$200,0),MATCH(M$8,J!$A$1:$ZZ$1,0))&lt;&gt;"",INDEX(J!$A$1:$ZZ$200,MATCH($A51,J!$A$1:$A$200,0),MATCH(M$8,J!$A$1:$ZZ$1,0)),""),"")</f>
        <v>-2.06</v>
      </c>
      <c r="N51" s="43">
        <f>IFERROR(IF(INDEX(J!$A$1:$ZZ$200,MATCH($A51,J!$A$1:$A$200,0),MATCH(N$8,J!$A$1:$ZZ$1,0))&lt;&gt;"",INDEX(J!$A$1:$ZZ$200,MATCH($A51,J!$A$1:$A$200,0),MATCH(N$8,J!$A$1:$ZZ$1,0)),""),"")</f>
        <v>-0.18</v>
      </c>
      <c r="O51" s="43">
        <f>IFERROR(IF(INDEX(J!$A$1:$ZZ$200,MATCH($A51,J!$A$1:$A$200,0),MATCH(O$8,J!$A$1:$ZZ$1,0))&lt;&gt;"",INDEX(J!$A$1:$ZZ$200,MATCH($A51,J!$A$1:$A$200,0),MATCH(O$8,J!$A$1:$ZZ$1,0)),""),"")</f>
        <v>-1.85</v>
      </c>
      <c r="P51" s="10"/>
      <c r="Q51" s="41">
        <v>2010</v>
      </c>
      <c r="R51" s="43">
        <f>IFERROR(IF(INDEX(J!$A$1:$ZZ$200,MATCH($A51,J!$A$1:$A$200,0),MATCH(R$8,J!$A$1:$ZZ$1,0))&lt;&gt;"",INDEX(J!$A$1:$ZZ$200,MATCH($A51,J!$A$1:$A$200,0),MATCH(R$8,J!$A$1:$ZZ$1,0)),""),"")</f>
        <v>6.07</v>
      </c>
      <c r="S51" s="43">
        <f>IFERROR(IF(INDEX(J!$A$1:$ZZ$200,MATCH($A51,J!$A$1:$A$200,0),MATCH(S$8,J!$A$1:$ZZ$1,0))&lt;&gt;"",INDEX(J!$A$1:$ZZ$200,MATCH($A51,J!$A$1:$A$200,0),MATCH(S$8,J!$A$1:$ZZ$1,0)),""),"")</f>
        <v>70.63</v>
      </c>
      <c r="T51" s="43">
        <f>IFERROR(IF(INDEX(J!$A$1:$ZZ$200,MATCH($A51,J!$A$1:$A$200,0),MATCH(T$8,J!$A$1:$ZZ$1,0))&lt;&gt;"",INDEX(J!$A$1:$ZZ$200,MATCH($A51,J!$A$1:$A$200,0),MATCH(T$8,J!$A$1:$ZZ$1,0)),""),"")</f>
        <v>36</v>
      </c>
      <c r="U51" s="43">
        <f>IFERROR(IF(INDEX(J!$A$1:$ZZ$200,MATCH($A51,J!$A$1:$A$200,0),MATCH(U$8,J!$A$1:$ZZ$1,0))&lt;&gt;"",INDEX(J!$A$1:$ZZ$200,MATCH($A51,J!$A$1:$A$200,0),MATCH(U$8,J!$A$1:$ZZ$1,0)),""),"")</f>
        <v>10.99</v>
      </c>
    </row>
    <row r="52" spans="1:21">
      <c r="A52" s="41">
        <f t="shared" si="0"/>
        <v>2011</v>
      </c>
      <c r="B52" s="42">
        <f>IFERROR(IF(INDEX(J!$A$1:$ZZ$200,MATCH($A52,J!$A$1:$A$200,0),MATCH(B$8,J!$A$1:$ZZ$1,0))&lt;&gt;"",INDEX(J!$A$1:$ZZ$200,MATCH($A52,J!$A$1:$A$200,0),MATCH(B$8,J!$A$1:$ZZ$1,0)),""),"")</f>
        <v>3179.78</v>
      </c>
      <c r="C52" s="43">
        <f>IFERROR(IF(INDEX(J!$A$1:$ZZ$200,MATCH($A52,J!$A$1:$A$200,0),MATCH(C$8,J!$A$1:$ZZ$1,0))&lt;&gt;"",INDEX(J!$A$1:$ZZ$200,MATCH($A52,J!$A$1:$A$200,0),MATCH(C$8,J!$A$1:$ZZ$1,0)),""),"")</f>
        <v>39.61</v>
      </c>
      <c r="D52" s="10"/>
      <c r="E52" s="41">
        <v>2011</v>
      </c>
      <c r="F52" s="43">
        <f>IFERROR(IF(INDEX(J!$A$1:$ZZ$200,MATCH($A52,J!$A$1:$A$200,0),MATCH(F$8,J!$A$1:$ZZ$1,0))&lt;&gt;"",INDEX(J!$A$1:$ZZ$200,MATCH($A52,J!$A$1:$A$200,0),MATCH(F$8,J!$A$1:$ZZ$1,0)),""),"")</f>
        <v>1</v>
      </c>
      <c r="G52" s="43">
        <f>IFERROR(IF(INDEX(J!$A$1:$ZZ$200,MATCH($A52,J!$A$1:$A$200,0),MATCH(G$8,J!$A$1:$ZZ$1,0))&lt;&gt;"",INDEX(J!$A$1:$ZZ$200,MATCH($A52,J!$A$1:$A$200,0),MATCH(G$8,J!$A$1:$ZZ$1,0)),""),"")</f>
        <v>0.41</v>
      </c>
      <c r="H52" s="43">
        <f>IFERROR(IF(INDEX(J!$A$1:$ZZ$200,MATCH($A52,J!$A$1:$A$200,0),MATCH(H$8,J!$A$1:$ZZ$1,0))&lt;&gt;"",INDEX(J!$A$1:$ZZ$200,MATCH($A52,J!$A$1:$A$200,0),MATCH(H$8,J!$A$1:$ZZ$1,0)),""),"")</f>
        <v>0.02</v>
      </c>
      <c r="I52" s="43">
        <f>IFERROR(IF(INDEX(J!$A$1:$ZZ$200,MATCH($A52,J!$A$1:$A$200,0),MATCH(I$8,J!$A$1:$ZZ$1,0))&lt;&gt;"",INDEX(J!$A$1:$ZZ$200,MATCH($A52,J!$A$1:$A$200,0),MATCH(I$8,J!$A$1:$ZZ$1,0)),""),"")</f>
        <v>0.57999999999999996</v>
      </c>
      <c r="J52" s="43" t="str">
        <f>IFERROR(IF(INDEX(J!$A$1:$ZZ$200,MATCH($A52,J!$A$1:$A$200,0),MATCH(J$8,J!$A$1:$ZZ$1,0))&lt;&gt;"",INDEX(J!$A$1:$ZZ$200,MATCH($A52,J!$A$1:$A$200,0),MATCH(J$8,J!$A$1:$ZZ$1,0)),""),"")</f>
        <v/>
      </c>
      <c r="K52" s="10"/>
      <c r="L52" s="41">
        <v>2011</v>
      </c>
      <c r="M52" s="43">
        <f>IFERROR(IF(INDEX(J!$A$1:$ZZ$200,MATCH($A52,J!$A$1:$A$200,0),MATCH(M$8,J!$A$1:$ZZ$1,0))&lt;&gt;"",INDEX(J!$A$1:$ZZ$200,MATCH($A52,J!$A$1:$A$200,0),MATCH(M$8,J!$A$1:$ZZ$1,0)),""),"")</f>
        <v>0.64</v>
      </c>
      <c r="N52" s="43">
        <f>IFERROR(IF(INDEX(J!$A$1:$ZZ$200,MATCH($A52,J!$A$1:$A$200,0),MATCH(N$8,J!$A$1:$ZZ$1,0))&lt;&gt;"",INDEX(J!$A$1:$ZZ$200,MATCH($A52,J!$A$1:$A$200,0),MATCH(N$8,J!$A$1:$ZZ$1,0)),""),"")</f>
        <v>0.64</v>
      </c>
      <c r="O52" s="43">
        <f>IFERROR(IF(INDEX(J!$A$1:$ZZ$200,MATCH($A52,J!$A$1:$A$200,0),MATCH(O$8,J!$A$1:$ZZ$1,0))&lt;&gt;"",INDEX(J!$A$1:$ZZ$200,MATCH($A52,J!$A$1:$A$200,0),MATCH(O$8,J!$A$1:$ZZ$1,0)),""),"")</f>
        <v>0.03</v>
      </c>
      <c r="P52" s="10"/>
      <c r="Q52" s="41">
        <v>2011</v>
      </c>
      <c r="R52" s="43">
        <f>IFERROR(IF(INDEX(J!$A$1:$ZZ$200,MATCH($A52,J!$A$1:$A$200,0),MATCH(R$8,J!$A$1:$ZZ$1,0))&lt;&gt;"",INDEX(J!$A$1:$ZZ$200,MATCH($A52,J!$A$1:$A$200,0),MATCH(R$8,J!$A$1:$ZZ$1,0)),""),"")</f>
        <v>5.66</v>
      </c>
      <c r="S52" s="43">
        <f>IFERROR(IF(INDEX(J!$A$1:$ZZ$200,MATCH($A52,J!$A$1:$A$200,0),MATCH(S$8,J!$A$1:$ZZ$1,0))&lt;&gt;"",INDEX(J!$A$1:$ZZ$200,MATCH($A52,J!$A$1:$A$200,0),MATCH(S$8,J!$A$1:$ZZ$1,0)),""),"")</f>
        <v>71.09</v>
      </c>
      <c r="T52" s="43">
        <f>IFERROR(IF(INDEX(J!$A$1:$ZZ$200,MATCH($A52,J!$A$1:$A$200,0),MATCH(T$8,J!$A$1:$ZZ$1,0))&lt;&gt;"",INDEX(J!$A$1:$ZZ$200,MATCH($A52,J!$A$1:$A$200,0),MATCH(T$8,J!$A$1:$ZZ$1,0)),""),"")</f>
        <v>36.880000000000003</v>
      </c>
      <c r="U52" s="43">
        <f>IFERROR(IF(INDEX(J!$A$1:$ZZ$200,MATCH($A52,J!$A$1:$A$200,0),MATCH(U$8,J!$A$1:$ZZ$1,0))&lt;&gt;"",INDEX(J!$A$1:$ZZ$200,MATCH($A52,J!$A$1:$A$200,0),MATCH(U$8,J!$A$1:$ZZ$1,0)),""),"")</f>
        <v>10.9</v>
      </c>
    </row>
    <row r="53" spans="1:21">
      <c r="A53" s="41">
        <f t="shared" si="0"/>
        <v>2012</v>
      </c>
      <c r="B53" s="42">
        <f>IFERROR(IF(INDEX(J!$A$1:$ZZ$200,MATCH($A53,J!$A$1:$A$200,0),MATCH(B$8,J!$A$1:$ZZ$1,0))&lt;&gt;"",INDEX(J!$A$1:$ZZ$200,MATCH($A53,J!$A$1:$A$200,0),MATCH(B$8,J!$A$1:$ZZ$1,0)),""),"")</f>
        <v>3216.03</v>
      </c>
      <c r="C53" s="43">
        <f>IFERROR(IF(INDEX(J!$A$1:$ZZ$200,MATCH($A53,J!$A$1:$A$200,0),MATCH(C$8,J!$A$1:$ZZ$1,0))&lt;&gt;"",INDEX(J!$A$1:$ZZ$200,MATCH($A53,J!$A$1:$A$200,0),MATCH(C$8,J!$A$1:$ZZ$1,0)),""),"")</f>
        <v>39.99</v>
      </c>
      <c r="D53" s="10"/>
      <c r="E53" s="41">
        <v>2012</v>
      </c>
      <c r="F53" s="43">
        <f>IFERROR(IF(INDEX(J!$A$1:$ZZ$200,MATCH($A53,J!$A$1:$A$200,0),MATCH(F$8,J!$A$1:$ZZ$1,0))&lt;&gt;"",INDEX(J!$A$1:$ZZ$200,MATCH($A53,J!$A$1:$A$200,0),MATCH(F$8,J!$A$1:$ZZ$1,0)),""),"")</f>
        <v>1.17</v>
      </c>
      <c r="G53" s="43">
        <f>IFERROR(IF(INDEX(J!$A$1:$ZZ$200,MATCH($A53,J!$A$1:$A$200,0),MATCH(G$8,J!$A$1:$ZZ$1,0))&lt;&gt;"",INDEX(J!$A$1:$ZZ$200,MATCH($A53,J!$A$1:$A$200,0),MATCH(G$8,J!$A$1:$ZZ$1,0)),""),"")</f>
        <v>0.42</v>
      </c>
      <c r="H53" s="43">
        <f>IFERROR(IF(INDEX(J!$A$1:$ZZ$200,MATCH($A53,J!$A$1:$A$200,0),MATCH(H$8,J!$A$1:$ZZ$1,0))&lt;&gt;"",INDEX(J!$A$1:$ZZ$200,MATCH($A53,J!$A$1:$A$200,0),MATCH(H$8,J!$A$1:$ZZ$1,0)),""),"")</f>
        <v>0.36</v>
      </c>
      <c r="I53" s="43">
        <f>IFERROR(IF(INDEX(J!$A$1:$ZZ$200,MATCH($A53,J!$A$1:$A$200,0),MATCH(I$8,J!$A$1:$ZZ$1,0))&lt;&gt;"",INDEX(J!$A$1:$ZZ$200,MATCH($A53,J!$A$1:$A$200,0),MATCH(I$8,J!$A$1:$ZZ$1,0)),""),"")</f>
        <v>0.39</v>
      </c>
      <c r="J53" s="43" t="str">
        <f>IFERROR(IF(INDEX(J!$A$1:$ZZ$200,MATCH($A53,J!$A$1:$A$200,0),MATCH(J$8,J!$A$1:$ZZ$1,0))&lt;&gt;"",INDEX(J!$A$1:$ZZ$200,MATCH($A53,J!$A$1:$A$200,0),MATCH(J$8,J!$A$1:$ZZ$1,0)),""),"")</f>
        <v/>
      </c>
      <c r="K53" s="10"/>
      <c r="L53" s="41">
        <v>2012</v>
      </c>
      <c r="M53" s="43">
        <f>IFERROR(IF(INDEX(J!$A$1:$ZZ$200,MATCH($A53,J!$A$1:$A$200,0),MATCH(M$8,J!$A$1:$ZZ$1,0))&lt;&gt;"",INDEX(J!$A$1:$ZZ$200,MATCH($A53,J!$A$1:$A$200,0),MATCH(M$8,J!$A$1:$ZZ$1,0)),""),"")</f>
        <v>-0.02</v>
      </c>
      <c r="N53" s="43">
        <f>IFERROR(IF(INDEX(J!$A$1:$ZZ$200,MATCH($A53,J!$A$1:$A$200,0),MATCH(N$8,J!$A$1:$ZZ$1,0))&lt;&gt;"",INDEX(J!$A$1:$ZZ$200,MATCH($A53,J!$A$1:$A$200,0),MATCH(N$8,J!$A$1:$ZZ$1,0)),""),"")</f>
        <v>7.0000000000000007E-2</v>
      </c>
      <c r="O53" s="43">
        <f>IFERROR(IF(INDEX(J!$A$1:$ZZ$200,MATCH($A53,J!$A$1:$A$200,0),MATCH(O$8,J!$A$1:$ZZ$1,0))&lt;&gt;"",INDEX(J!$A$1:$ZZ$200,MATCH($A53,J!$A$1:$A$200,0),MATCH(O$8,J!$A$1:$ZZ$1,0)),""),"")</f>
        <v>-0.04</v>
      </c>
      <c r="P53" s="10"/>
      <c r="Q53" s="41">
        <v>2012</v>
      </c>
      <c r="R53" s="43">
        <f>IFERROR(IF(INDEX(J!$A$1:$ZZ$200,MATCH($A53,J!$A$1:$A$200,0),MATCH(R$8,J!$A$1:$ZZ$1,0))&lt;&gt;"",INDEX(J!$A$1:$ZZ$200,MATCH($A53,J!$A$1:$A$200,0),MATCH(R$8,J!$A$1:$ZZ$1,0)),""),"")</f>
        <v>5.2</v>
      </c>
      <c r="S53" s="43">
        <f>IFERROR(IF(INDEX(J!$A$1:$ZZ$200,MATCH($A53,J!$A$1:$A$200,0),MATCH(S$8,J!$A$1:$ZZ$1,0))&lt;&gt;"",INDEX(J!$A$1:$ZZ$200,MATCH($A53,J!$A$1:$A$200,0),MATCH(S$8,J!$A$1:$ZZ$1,0)),""),"")</f>
        <v>71.510000000000005</v>
      </c>
      <c r="T53" s="43">
        <f>IFERROR(IF(INDEX(J!$A$1:$ZZ$200,MATCH($A53,J!$A$1:$A$200,0),MATCH(T$8,J!$A$1:$ZZ$1,0))&lt;&gt;"",INDEX(J!$A$1:$ZZ$200,MATCH($A53,J!$A$1:$A$200,0),MATCH(T$8,J!$A$1:$ZZ$1,0)),""),"")</f>
        <v>37.08</v>
      </c>
      <c r="U53" s="43">
        <f>IFERROR(IF(INDEX(J!$A$1:$ZZ$200,MATCH($A53,J!$A$1:$A$200,0),MATCH(U$8,J!$A$1:$ZZ$1,0))&lt;&gt;"",INDEX(J!$A$1:$ZZ$200,MATCH($A53,J!$A$1:$A$200,0),MATCH(U$8,J!$A$1:$ZZ$1,0)),""),"")</f>
        <v>10.76</v>
      </c>
    </row>
    <row r="54" spans="1:21">
      <c r="A54" s="41">
        <f t="shared" si="0"/>
        <v>2013</v>
      </c>
      <c r="B54" s="42">
        <f>IFERROR(IF(INDEX(J!$A$1:$ZZ$200,MATCH($A54,J!$A$1:$A$200,0),MATCH(B$8,J!$A$1:$ZZ$1,0))&lt;&gt;"",INDEX(J!$A$1:$ZZ$200,MATCH($A54,J!$A$1:$A$200,0),MATCH(B$8,J!$A$1:$ZZ$1,0)),""),"")</f>
        <v>3254.08</v>
      </c>
      <c r="C54" s="43">
        <f>IFERROR(IF(INDEX(J!$A$1:$ZZ$200,MATCH($A54,J!$A$1:$A$200,0),MATCH(C$8,J!$A$1:$ZZ$1,0))&lt;&gt;"",INDEX(J!$A$1:$ZZ$200,MATCH($A54,J!$A$1:$A$200,0),MATCH(C$8,J!$A$1:$ZZ$1,0)),""),"")</f>
        <v>40.35</v>
      </c>
      <c r="D54" s="10"/>
      <c r="E54" s="41">
        <v>2013</v>
      </c>
      <c r="F54" s="43">
        <f>IFERROR(IF(INDEX(J!$A$1:$ZZ$200,MATCH($A54,J!$A$1:$A$200,0),MATCH(F$8,J!$A$1:$ZZ$1,0))&lt;&gt;"",INDEX(J!$A$1:$ZZ$200,MATCH($A54,J!$A$1:$A$200,0),MATCH(F$8,J!$A$1:$ZZ$1,0)),""),"")</f>
        <v>1.1599999999999999</v>
      </c>
      <c r="G54" s="43">
        <f>IFERROR(IF(INDEX(J!$A$1:$ZZ$200,MATCH($A54,J!$A$1:$A$200,0),MATCH(G$8,J!$A$1:$ZZ$1,0))&lt;&gt;"",INDEX(J!$A$1:$ZZ$200,MATCH($A54,J!$A$1:$A$200,0),MATCH(G$8,J!$A$1:$ZZ$1,0)),""),"")</f>
        <v>0.39</v>
      </c>
      <c r="H54" s="43">
        <f>IFERROR(IF(INDEX(J!$A$1:$ZZ$200,MATCH($A54,J!$A$1:$A$200,0),MATCH(H$8,J!$A$1:$ZZ$1,0))&lt;&gt;"",INDEX(J!$A$1:$ZZ$200,MATCH($A54,J!$A$1:$A$200,0),MATCH(H$8,J!$A$1:$ZZ$1,0)),""),"")</f>
        <v>0.37</v>
      </c>
      <c r="I54" s="43">
        <f>IFERROR(IF(INDEX(J!$A$1:$ZZ$200,MATCH($A54,J!$A$1:$A$200,0),MATCH(I$8,J!$A$1:$ZZ$1,0))&lt;&gt;"",INDEX(J!$A$1:$ZZ$200,MATCH($A54,J!$A$1:$A$200,0),MATCH(I$8,J!$A$1:$ZZ$1,0)),""),"")</f>
        <v>0.41</v>
      </c>
      <c r="J54" s="43" t="str">
        <f>IFERROR(IF(INDEX(J!$A$1:$ZZ$200,MATCH($A54,J!$A$1:$A$200,0),MATCH(J$8,J!$A$1:$ZZ$1,0))&lt;&gt;"",INDEX(J!$A$1:$ZZ$200,MATCH($A54,J!$A$1:$A$200,0),MATCH(J$8,J!$A$1:$ZZ$1,0)),""),"")</f>
        <v/>
      </c>
      <c r="K54" s="10"/>
      <c r="L54" s="41">
        <v>2013</v>
      </c>
      <c r="M54" s="43">
        <f>IFERROR(IF(INDEX(J!$A$1:$ZZ$200,MATCH($A54,J!$A$1:$A$200,0),MATCH(M$8,J!$A$1:$ZZ$1,0))&lt;&gt;"",INDEX(J!$A$1:$ZZ$200,MATCH($A54,J!$A$1:$A$200,0),MATCH(M$8,J!$A$1:$ZZ$1,0)),""),"")</f>
        <v>-0.81</v>
      </c>
      <c r="N54" s="43">
        <f>IFERROR(IF(INDEX(J!$A$1:$ZZ$200,MATCH($A54,J!$A$1:$A$200,0),MATCH(N$8,J!$A$1:$ZZ$1,0))&lt;&gt;"",INDEX(J!$A$1:$ZZ$200,MATCH($A54,J!$A$1:$A$200,0),MATCH(N$8,J!$A$1:$ZZ$1,0)),""),"")</f>
        <v>-0.31</v>
      </c>
      <c r="O54" s="43">
        <f>IFERROR(IF(INDEX(J!$A$1:$ZZ$200,MATCH($A54,J!$A$1:$A$200,0),MATCH(O$8,J!$A$1:$ZZ$1,0))&lt;&gt;"",INDEX(J!$A$1:$ZZ$200,MATCH($A54,J!$A$1:$A$200,0),MATCH(O$8,J!$A$1:$ZZ$1,0)),""),"")</f>
        <v>-0.49</v>
      </c>
      <c r="P54" s="10"/>
      <c r="Q54" s="41">
        <v>2013</v>
      </c>
      <c r="R54" s="43">
        <f>IFERROR(IF(INDEX(J!$A$1:$ZZ$200,MATCH($A54,J!$A$1:$A$200,0),MATCH(R$8,J!$A$1:$ZZ$1,0))&lt;&gt;"",INDEX(J!$A$1:$ZZ$200,MATCH($A54,J!$A$1:$A$200,0),MATCH(R$8,J!$A$1:$ZZ$1,0)),""),"")</f>
        <v>4.7699999999999996</v>
      </c>
      <c r="S54" s="43">
        <f>IFERROR(IF(INDEX(J!$A$1:$ZZ$200,MATCH($A54,J!$A$1:$A$200,0),MATCH(S$8,J!$A$1:$ZZ$1,0))&lt;&gt;"",INDEX(J!$A$1:$ZZ$200,MATCH($A54,J!$A$1:$A$200,0),MATCH(S$8,J!$A$1:$ZZ$1,0)),""),"")</f>
        <v>71.88</v>
      </c>
      <c r="T54" s="43">
        <f>IFERROR(IF(INDEX(J!$A$1:$ZZ$200,MATCH($A54,J!$A$1:$A$200,0),MATCH(T$8,J!$A$1:$ZZ$1,0))&lt;&gt;"",INDEX(J!$A$1:$ZZ$200,MATCH($A54,J!$A$1:$A$200,0),MATCH(T$8,J!$A$1:$ZZ$1,0)),""),"")</f>
        <v>37.520000000000003</v>
      </c>
      <c r="U54" s="43">
        <f>IFERROR(IF(INDEX(J!$A$1:$ZZ$200,MATCH($A54,J!$A$1:$A$200,0),MATCH(U$8,J!$A$1:$ZZ$1,0))&lt;&gt;"",INDEX(J!$A$1:$ZZ$200,MATCH($A54,J!$A$1:$A$200,0),MATCH(U$8,J!$A$1:$ZZ$1,0)),""),"")</f>
        <v>10.62</v>
      </c>
    </row>
    <row r="55" spans="1:21">
      <c r="A55" s="41">
        <f t="shared" si="0"/>
        <v>2014</v>
      </c>
      <c r="B55" s="42">
        <f>IFERROR(IF(INDEX(J!$A$1:$ZZ$200,MATCH($A55,J!$A$1:$A$200,0),MATCH(B$8,J!$A$1:$ZZ$1,0))&lt;&gt;"",INDEX(J!$A$1:$ZZ$200,MATCH($A55,J!$A$1:$A$200,0),MATCH(B$8,J!$A$1:$ZZ$1,0)),""),"")</f>
        <v>3303.77</v>
      </c>
      <c r="C55" s="43">
        <f>IFERROR(IF(INDEX(J!$A$1:$ZZ$200,MATCH($A55,J!$A$1:$A$200,0),MATCH(C$8,J!$A$1:$ZZ$1,0))&lt;&gt;"",INDEX(J!$A$1:$ZZ$200,MATCH($A55,J!$A$1:$A$200,0),MATCH(C$8,J!$A$1:$ZZ$1,0)),""),"")</f>
        <v>40.799999999999997</v>
      </c>
      <c r="D55" s="10"/>
      <c r="E55" s="41">
        <v>2014</v>
      </c>
      <c r="F55" s="43">
        <f>IFERROR(IF(INDEX(J!$A$1:$ZZ$200,MATCH($A55,J!$A$1:$A$200,0),MATCH(F$8,J!$A$1:$ZZ$1,0))&lt;&gt;"",INDEX(J!$A$1:$ZZ$200,MATCH($A55,J!$A$1:$A$200,0),MATCH(F$8,J!$A$1:$ZZ$1,0)),""),"")</f>
        <v>1.55</v>
      </c>
      <c r="G55" s="43">
        <f>IFERROR(IF(INDEX(J!$A$1:$ZZ$200,MATCH($A55,J!$A$1:$A$200,0),MATCH(G$8,J!$A$1:$ZZ$1,0))&lt;&gt;"",INDEX(J!$A$1:$ZZ$200,MATCH($A55,J!$A$1:$A$200,0),MATCH(G$8,J!$A$1:$ZZ$1,0)),""),"")</f>
        <v>0.39</v>
      </c>
      <c r="H55" s="43">
        <f>IFERROR(IF(INDEX(J!$A$1:$ZZ$200,MATCH($A55,J!$A$1:$A$200,0),MATCH(H$8,J!$A$1:$ZZ$1,0))&lt;&gt;"",INDEX(J!$A$1:$ZZ$200,MATCH($A55,J!$A$1:$A$200,0),MATCH(H$8,J!$A$1:$ZZ$1,0)),""),"")</f>
        <v>0.44</v>
      </c>
      <c r="I55" s="43">
        <f>IFERROR(IF(INDEX(J!$A$1:$ZZ$200,MATCH($A55,J!$A$1:$A$200,0),MATCH(I$8,J!$A$1:$ZZ$1,0))&lt;&gt;"",INDEX(J!$A$1:$ZZ$200,MATCH($A55,J!$A$1:$A$200,0),MATCH(I$8,J!$A$1:$ZZ$1,0)),""),"")</f>
        <v>0.72</v>
      </c>
      <c r="J55" s="43" t="str">
        <f>IFERROR(IF(INDEX(J!$A$1:$ZZ$200,MATCH($A55,J!$A$1:$A$200,0),MATCH(J$8,J!$A$1:$ZZ$1,0))&lt;&gt;"",INDEX(J!$A$1:$ZZ$200,MATCH($A55,J!$A$1:$A$200,0),MATCH(J$8,J!$A$1:$ZZ$1,0)),""),"")</f>
        <v/>
      </c>
      <c r="K55" s="10"/>
      <c r="L55" s="41">
        <v>2014</v>
      </c>
      <c r="M55" s="43">
        <f>IFERROR(IF(INDEX(J!$A$1:$ZZ$200,MATCH($A55,J!$A$1:$A$200,0),MATCH(M$8,J!$A$1:$ZZ$1,0))&lt;&gt;"",INDEX(J!$A$1:$ZZ$200,MATCH($A55,J!$A$1:$A$200,0),MATCH(M$8,J!$A$1:$ZZ$1,0)),""),"")</f>
        <v>-0.18</v>
      </c>
      <c r="N55" s="43">
        <f>IFERROR(IF(INDEX(J!$A$1:$ZZ$200,MATCH($A55,J!$A$1:$A$200,0),MATCH(N$8,J!$A$1:$ZZ$1,0))&lt;&gt;"",INDEX(J!$A$1:$ZZ$200,MATCH($A55,J!$A$1:$A$200,0),MATCH(N$8,J!$A$1:$ZZ$1,0)),""),"")</f>
        <v>0.04</v>
      </c>
      <c r="O55" s="43">
        <f>IFERROR(IF(INDEX(J!$A$1:$ZZ$200,MATCH($A55,J!$A$1:$A$200,0),MATCH(O$8,J!$A$1:$ZZ$1,0))&lt;&gt;"",INDEX(J!$A$1:$ZZ$200,MATCH($A55,J!$A$1:$A$200,0),MATCH(O$8,J!$A$1:$ZZ$1,0)),""),"")</f>
        <v>-0.19</v>
      </c>
      <c r="P55" s="10"/>
      <c r="Q55" s="41">
        <v>2014</v>
      </c>
      <c r="R55" s="43">
        <f>IFERROR(IF(INDEX(J!$A$1:$ZZ$200,MATCH($A55,J!$A$1:$A$200,0),MATCH(R$8,J!$A$1:$ZZ$1,0))&lt;&gt;"",INDEX(J!$A$1:$ZZ$200,MATCH($A55,J!$A$1:$A$200,0),MATCH(R$8,J!$A$1:$ZZ$1,0)),""),"")</f>
        <v>4.49</v>
      </c>
      <c r="S55" s="43">
        <f>IFERROR(IF(INDEX(J!$A$1:$ZZ$200,MATCH($A55,J!$A$1:$A$200,0),MATCH(S$8,J!$A$1:$ZZ$1,0))&lt;&gt;"",INDEX(J!$A$1:$ZZ$200,MATCH($A55,J!$A$1:$A$200,0),MATCH(S$8,J!$A$1:$ZZ$1,0)),""),"")</f>
        <v>72.27</v>
      </c>
      <c r="T55" s="43">
        <f>IFERROR(IF(INDEX(J!$A$1:$ZZ$200,MATCH($A55,J!$A$1:$A$200,0),MATCH(T$8,J!$A$1:$ZZ$1,0))&lt;&gt;"",INDEX(J!$A$1:$ZZ$200,MATCH($A55,J!$A$1:$A$200,0),MATCH(T$8,J!$A$1:$ZZ$1,0)),""),"")</f>
        <v>37.78</v>
      </c>
      <c r="U55" s="43">
        <f>IFERROR(IF(INDEX(J!$A$1:$ZZ$200,MATCH($A55,J!$A$1:$A$200,0),MATCH(U$8,J!$A$1:$ZZ$1,0))&lt;&gt;"",INDEX(J!$A$1:$ZZ$200,MATCH($A55,J!$A$1:$A$200,0),MATCH(U$8,J!$A$1:$ZZ$1,0)),""),"")</f>
        <v>10.45</v>
      </c>
    </row>
    <row r="56" spans="1:21">
      <c r="A56" s="41">
        <f t="shared" si="0"/>
        <v>2015</v>
      </c>
      <c r="B56" s="42">
        <f>IFERROR(IF(INDEX(J!$A$1:$ZZ$200,MATCH($A56,J!$A$1:$A$200,0),MATCH(B$8,J!$A$1:$ZZ$1,0))&lt;&gt;"",INDEX(J!$A$1:$ZZ$200,MATCH($A56,J!$A$1:$A$200,0),MATCH(B$8,J!$A$1:$ZZ$1,0)),""),"")</f>
        <v>3358.65</v>
      </c>
      <c r="C56" s="43">
        <f>IFERROR(IF(INDEX(J!$A$1:$ZZ$200,MATCH($A56,J!$A$1:$A$200,0),MATCH(C$8,J!$A$1:$ZZ$1,0))&lt;&gt;"",INDEX(J!$A$1:$ZZ$200,MATCH($A56,J!$A$1:$A$200,0),MATCH(C$8,J!$A$1:$ZZ$1,0)),""),"")</f>
        <v>41.12</v>
      </c>
      <c r="D56" s="10"/>
      <c r="E56" s="41">
        <v>2015</v>
      </c>
      <c r="F56" s="43">
        <f>IFERROR(IF(INDEX(J!$A$1:$ZZ$200,MATCH($A56,J!$A$1:$A$200,0),MATCH(F$8,J!$A$1:$ZZ$1,0))&lt;&gt;"",INDEX(J!$A$1:$ZZ$200,MATCH($A56,J!$A$1:$A$200,0),MATCH(F$8,J!$A$1:$ZZ$1,0)),""),"")</f>
        <v>1.65</v>
      </c>
      <c r="G56" s="43">
        <f>IFERROR(IF(INDEX(J!$A$1:$ZZ$200,MATCH($A56,J!$A$1:$A$200,0),MATCH(G$8,J!$A$1:$ZZ$1,0))&lt;&gt;"",INDEX(J!$A$1:$ZZ$200,MATCH($A56,J!$A$1:$A$200,0),MATCH(G$8,J!$A$1:$ZZ$1,0)),""),"")</f>
        <v>0.43</v>
      </c>
      <c r="H56" s="43">
        <f>IFERROR(IF(INDEX(J!$A$1:$ZZ$200,MATCH($A56,J!$A$1:$A$200,0),MATCH(H$8,J!$A$1:$ZZ$1,0))&lt;&gt;"",INDEX(J!$A$1:$ZZ$200,MATCH($A56,J!$A$1:$A$200,0),MATCH(H$8,J!$A$1:$ZZ$1,0)),""),"")</f>
        <v>0.72</v>
      </c>
      <c r="I56" s="43">
        <f>IFERROR(IF(INDEX(J!$A$1:$ZZ$200,MATCH($A56,J!$A$1:$A$200,0),MATCH(I$8,J!$A$1:$ZZ$1,0))&lt;&gt;"",INDEX(J!$A$1:$ZZ$200,MATCH($A56,J!$A$1:$A$200,0),MATCH(I$8,J!$A$1:$ZZ$1,0)),""),"")</f>
        <v>0.5</v>
      </c>
      <c r="J56" s="43" t="str">
        <f>IFERROR(IF(INDEX(J!$A$1:$ZZ$200,MATCH($A56,J!$A$1:$A$200,0),MATCH(J$8,J!$A$1:$ZZ$1,0))&lt;&gt;"",INDEX(J!$A$1:$ZZ$200,MATCH($A56,J!$A$1:$A$200,0),MATCH(J$8,J!$A$1:$ZZ$1,0)),""),"")</f>
        <v/>
      </c>
      <c r="K56" s="10"/>
      <c r="L56" s="41">
        <v>2015</v>
      </c>
      <c r="M56" s="43">
        <f>IFERROR(IF(INDEX(J!$A$1:$ZZ$200,MATCH($A56,J!$A$1:$A$200,0),MATCH(M$8,J!$A$1:$ZZ$1,0))&lt;&gt;"",INDEX(J!$A$1:$ZZ$200,MATCH($A56,J!$A$1:$A$200,0),MATCH(M$8,J!$A$1:$ZZ$1,0)),""),"")</f>
        <v>-0.19</v>
      </c>
      <c r="N56" s="43">
        <f>IFERROR(IF(INDEX(J!$A$1:$ZZ$200,MATCH($A56,J!$A$1:$A$200,0),MATCH(N$8,J!$A$1:$ZZ$1,0))&lt;&gt;"",INDEX(J!$A$1:$ZZ$200,MATCH($A56,J!$A$1:$A$200,0),MATCH(N$8,J!$A$1:$ZZ$1,0)),""),"")</f>
        <v>-0.02</v>
      </c>
      <c r="O56" s="43">
        <f>IFERROR(IF(INDEX(J!$A$1:$ZZ$200,MATCH($A56,J!$A$1:$A$200,0),MATCH(O$8,J!$A$1:$ZZ$1,0))&lt;&gt;"",INDEX(J!$A$1:$ZZ$200,MATCH($A56,J!$A$1:$A$200,0),MATCH(O$8,J!$A$1:$ZZ$1,0)),""),"")</f>
        <v>-0.14000000000000001</v>
      </c>
      <c r="P56" s="10"/>
      <c r="Q56" s="41">
        <v>2015</v>
      </c>
      <c r="R56" s="43">
        <f>IFERROR(IF(INDEX(J!$A$1:$ZZ$200,MATCH($A56,J!$A$1:$A$200,0),MATCH(R$8,J!$A$1:$ZZ$1,0))&lt;&gt;"",INDEX(J!$A$1:$ZZ$200,MATCH($A56,J!$A$1:$A$200,0),MATCH(R$8,J!$A$1:$ZZ$1,0)),""),"")</f>
        <v>4.1900000000000004</v>
      </c>
      <c r="S56" s="43">
        <f>IFERROR(IF(INDEX(J!$A$1:$ZZ$200,MATCH($A56,J!$A$1:$A$200,0),MATCH(S$8,J!$A$1:$ZZ$1,0))&lt;&gt;"",INDEX(J!$A$1:$ZZ$200,MATCH($A56,J!$A$1:$A$200,0),MATCH(S$8,J!$A$1:$ZZ$1,0)),""),"")</f>
        <v>72.61</v>
      </c>
      <c r="T56" s="43">
        <f>IFERROR(IF(INDEX(J!$A$1:$ZZ$200,MATCH($A56,J!$A$1:$A$200,0),MATCH(T$8,J!$A$1:$ZZ$1,0))&lt;&gt;"",INDEX(J!$A$1:$ZZ$200,MATCH($A56,J!$A$1:$A$200,0),MATCH(T$8,J!$A$1:$ZZ$1,0)),""),"")</f>
        <v>38</v>
      </c>
      <c r="U56" s="43">
        <f>IFERROR(IF(INDEX(J!$A$1:$ZZ$200,MATCH($A56,J!$A$1:$A$200,0),MATCH(U$8,J!$A$1:$ZZ$1,0))&lt;&gt;"",INDEX(J!$A$1:$ZZ$200,MATCH($A56,J!$A$1:$A$200,0),MATCH(U$8,J!$A$1:$ZZ$1,0)),""),"")</f>
        <v>10.23</v>
      </c>
    </row>
    <row r="57" spans="1:21">
      <c r="A57" s="41">
        <f t="shared" si="0"/>
        <v>2016</v>
      </c>
      <c r="B57" s="42">
        <f>IFERROR(IF(INDEX(J!$A$1:$ZZ$200,MATCH($A57,J!$A$1:$A$200,0),MATCH(B$8,J!$A$1:$ZZ$1,0))&lt;&gt;"",INDEX(J!$A$1:$ZZ$200,MATCH($A57,J!$A$1:$A$200,0),MATCH(B$8,J!$A$1:$ZZ$1,0)),""),"")</f>
        <v>3425.29</v>
      </c>
      <c r="C57" s="43">
        <f>IFERROR(IF(INDEX(J!$A$1:$ZZ$200,MATCH($A57,J!$A$1:$A$200,0),MATCH(C$8,J!$A$1:$ZZ$1,0))&lt;&gt;"",INDEX(J!$A$1:$ZZ$200,MATCH($A57,J!$A$1:$A$200,0),MATCH(C$8,J!$A$1:$ZZ$1,0)),""),"")</f>
        <v>41.59</v>
      </c>
      <c r="D57" s="10"/>
      <c r="E57" s="41">
        <v>2016</v>
      </c>
      <c r="F57" s="43">
        <f>IFERROR(IF(INDEX(J!$A$1:$ZZ$200,MATCH($A57,J!$A$1:$A$200,0),MATCH(F$8,J!$A$1:$ZZ$1,0))&lt;&gt;"",INDEX(J!$A$1:$ZZ$200,MATCH($A57,J!$A$1:$A$200,0),MATCH(F$8,J!$A$1:$ZZ$1,0)),""),"")</f>
        <v>1.91</v>
      </c>
      <c r="G57" s="43">
        <f>IFERROR(IF(INDEX(J!$A$1:$ZZ$200,MATCH($A57,J!$A$1:$A$200,0),MATCH(G$8,J!$A$1:$ZZ$1,0))&lt;&gt;"",INDEX(J!$A$1:$ZZ$200,MATCH($A57,J!$A$1:$A$200,0),MATCH(G$8,J!$A$1:$ZZ$1,0)),""),"")</f>
        <v>0.46</v>
      </c>
      <c r="H57" s="43">
        <f>IFERROR(IF(INDEX(J!$A$1:$ZZ$200,MATCH($A57,J!$A$1:$A$200,0),MATCH(H$8,J!$A$1:$ZZ$1,0))&lt;&gt;"",INDEX(J!$A$1:$ZZ$200,MATCH($A57,J!$A$1:$A$200,0),MATCH(H$8,J!$A$1:$ZZ$1,0)),""),"")</f>
        <v>0.53</v>
      </c>
      <c r="I57" s="43">
        <f>IFERROR(IF(INDEX(J!$A$1:$ZZ$200,MATCH($A57,J!$A$1:$A$200,0),MATCH(I$8,J!$A$1:$ZZ$1,0))&lt;&gt;"",INDEX(J!$A$1:$ZZ$200,MATCH($A57,J!$A$1:$A$200,0),MATCH(I$8,J!$A$1:$ZZ$1,0)),""),"")</f>
        <v>0.92</v>
      </c>
      <c r="J57" s="43" t="str">
        <f>IFERROR(IF(INDEX(J!$A$1:$ZZ$200,MATCH($A57,J!$A$1:$A$200,0),MATCH(J$8,J!$A$1:$ZZ$1,0))&lt;&gt;"",INDEX(J!$A$1:$ZZ$200,MATCH($A57,J!$A$1:$A$200,0),MATCH(J$8,J!$A$1:$ZZ$1,0)),""),"")</f>
        <v/>
      </c>
      <c r="K57" s="10"/>
      <c r="L57" s="41">
        <v>2016</v>
      </c>
      <c r="M57" s="43">
        <f>IFERROR(IF(INDEX(J!$A$1:$ZZ$200,MATCH($A57,J!$A$1:$A$200,0),MATCH(M$8,J!$A$1:$ZZ$1,0))&lt;&gt;"",INDEX(J!$A$1:$ZZ$200,MATCH($A57,J!$A$1:$A$200,0),MATCH(M$8,J!$A$1:$ZZ$1,0)),""),"")</f>
        <v>0.12</v>
      </c>
      <c r="N57" s="43">
        <f>IFERROR(IF(INDEX(J!$A$1:$ZZ$200,MATCH($A57,J!$A$1:$A$200,0),MATCH(N$8,J!$A$1:$ZZ$1,0))&lt;&gt;"",INDEX(J!$A$1:$ZZ$200,MATCH($A57,J!$A$1:$A$200,0),MATCH(N$8,J!$A$1:$ZZ$1,0)),""),"")</f>
        <v>0.01</v>
      </c>
      <c r="O57" s="43">
        <f>IFERROR(IF(INDEX(J!$A$1:$ZZ$200,MATCH($A57,J!$A$1:$A$200,0),MATCH(O$8,J!$A$1:$ZZ$1,0))&lt;&gt;"",INDEX(J!$A$1:$ZZ$200,MATCH($A57,J!$A$1:$A$200,0),MATCH(O$8,J!$A$1:$ZZ$1,0)),""),"")</f>
        <v>0.1</v>
      </c>
      <c r="P57" s="10"/>
      <c r="Q57" s="41">
        <v>2016</v>
      </c>
      <c r="R57" s="43">
        <f>IFERROR(IF(INDEX(J!$A$1:$ZZ$200,MATCH($A57,J!$A$1:$A$200,0),MATCH(R$8,J!$A$1:$ZZ$1,0))&lt;&gt;"",INDEX(J!$A$1:$ZZ$200,MATCH($A57,J!$A$1:$A$200,0),MATCH(R$8,J!$A$1:$ZZ$1,0)),""),"")</f>
        <v>3.82</v>
      </c>
      <c r="S57" s="43">
        <f>IFERROR(IF(INDEX(J!$A$1:$ZZ$200,MATCH($A57,J!$A$1:$A$200,0),MATCH(S$8,J!$A$1:$ZZ$1,0))&lt;&gt;"",INDEX(J!$A$1:$ZZ$200,MATCH($A57,J!$A$1:$A$200,0),MATCH(S$8,J!$A$1:$ZZ$1,0)),""),"")</f>
        <v>72.97</v>
      </c>
      <c r="T57" s="43">
        <f>IFERROR(IF(INDEX(J!$A$1:$ZZ$200,MATCH($A57,J!$A$1:$A$200,0),MATCH(T$8,J!$A$1:$ZZ$1,0))&lt;&gt;"",INDEX(J!$A$1:$ZZ$200,MATCH($A57,J!$A$1:$A$200,0),MATCH(T$8,J!$A$1:$ZZ$1,0)),""),"")</f>
        <v>38.26</v>
      </c>
      <c r="U57" s="43">
        <f>IFERROR(IF(INDEX(J!$A$1:$ZZ$200,MATCH($A57,J!$A$1:$A$200,0),MATCH(U$8,J!$A$1:$ZZ$1,0))&lt;&gt;"",INDEX(J!$A$1:$ZZ$200,MATCH($A57,J!$A$1:$A$200,0),MATCH(U$8,J!$A$1:$ZZ$1,0)),""),"")</f>
        <v>9.98</v>
      </c>
    </row>
    <row r="58" spans="1:21">
      <c r="A58" s="41">
        <f t="shared" si="0"/>
        <v>2017</v>
      </c>
      <c r="B58" s="42">
        <f>IFERROR(IF(INDEX(J!$A$1:$ZZ$200,MATCH($A58,J!$A$1:$A$200,0),MATCH(B$8,J!$A$1:$ZZ$1,0))&lt;&gt;"",INDEX(J!$A$1:$ZZ$200,MATCH($A58,J!$A$1:$A$200,0),MATCH(B$8,J!$A$1:$ZZ$1,0)),""),"")</f>
        <v>3471.68</v>
      </c>
      <c r="C58" s="43">
        <f>IFERROR(IF(INDEX(J!$A$1:$ZZ$200,MATCH($A58,J!$A$1:$A$200,0),MATCH(C$8,J!$A$1:$ZZ$1,0))&lt;&gt;"",INDEX(J!$A$1:$ZZ$200,MATCH($A58,J!$A$1:$A$200,0),MATCH(C$8,J!$A$1:$ZZ$1,0)),""),"")</f>
        <v>42</v>
      </c>
      <c r="D58" s="10"/>
      <c r="E58" s="41">
        <v>2017</v>
      </c>
      <c r="F58" s="43">
        <f>IFERROR(IF(INDEX(J!$A$1:$ZZ$200,MATCH($A58,J!$A$1:$A$200,0),MATCH(F$8,J!$A$1:$ZZ$1,0))&lt;&gt;"",INDEX(J!$A$1:$ZZ$200,MATCH($A58,J!$A$1:$A$200,0),MATCH(F$8,J!$A$1:$ZZ$1,0)),""),"")</f>
        <v>1.33</v>
      </c>
      <c r="G58" s="43">
        <f>IFERROR(IF(INDEX(J!$A$1:$ZZ$200,MATCH($A58,J!$A$1:$A$200,0),MATCH(G$8,J!$A$1:$ZZ$1,0))&lt;&gt;"",INDEX(J!$A$1:$ZZ$200,MATCH($A58,J!$A$1:$A$200,0),MATCH(G$8,J!$A$1:$ZZ$1,0)),""),"")</f>
        <v>0.49</v>
      </c>
      <c r="H58" s="43">
        <f>IFERROR(IF(INDEX(J!$A$1:$ZZ$200,MATCH($A58,J!$A$1:$A$200,0),MATCH(H$8,J!$A$1:$ZZ$1,0))&lt;&gt;"",INDEX(J!$A$1:$ZZ$200,MATCH($A58,J!$A$1:$A$200,0),MATCH(H$8,J!$A$1:$ZZ$1,0)),""),"")</f>
        <v>0.2</v>
      </c>
      <c r="I58" s="43">
        <f>IFERROR(IF(INDEX(J!$A$1:$ZZ$200,MATCH($A58,J!$A$1:$A$200,0),MATCH(I$8,J!$A$1:$ZZ$1,0))&lt;&gt;"",INDEX(J!$A$1:$ZZ$200,MATCH($A58,J!$A$1:$A$200,0),MATCH(I$8,J!$A$1:$ZZ$1,0)),""),"")</f>
        <v>0.64</v>
      </c>
      <c r="J58" s="43" t="str">
        <f>IFERROR(IF(INDEX(J!$A$1:$ZZ$200,MATCH($A58,J!$A$1:$A$200,0),MATCH(J$8,J!$A$1:$ZZ$1,0))&lt;&gt;"",INDEX(J!$A$1:$ZZ$200,MATCH($A58,J!$A$1:$A$200,0),MATCH(J$8,J!$A$1:$ZZ$1,0)),""),"")</f>
        <v/>
      </c>
      <c r="K58" s="10"/>
      <c r="L58" s="41">
        <v>2017</v>
      </c>
      <c r="M58" s="43">
        <f>IFERROR(IF(INDEX(J!$A$1:$ZZ$200,MATCH($A58,J!$A$1:$A$200,0),MATCH(M$8,J!$A$1:$ZZ$1,0))&lt;&gt;"",INDEX(J!$A$1:$ZZ$200,MATCH($A58,J!$A$1:$A$200,0),MATCH(M$8,J!$A$1:$ZZ$1,0)),""),"")</f>
        <v>1.45</v>
      </c>
      <c r="N58" s="43">
        <f>IFERROR(IF(INDEX(J!$A$1:$ZZ$200,MATCH($A58,J!$A$1:$A$200,0),MATCH(N$8,J!$A$1:$ZZ$1,0))&lt;&gt;"",INDEX(J!$A$1:$ZZ$200,MATCH($A58,J!$A$1:$A$200,0),MATCH(N$8,J!$A$1:$ZZ$1,0)),""),"")</f>
        <v>0.35</v>
      </c>
      <c r="O58" s="43">
        <f>IFERROR(IF(INDEX(J!$A$1:$ZZ$200,MATCH($A58,J!$A$1:$A$200,0),MATCH(O$8,J!$A$1:$ZZ$1,0))&lt;&gt;"",INDEX(J!$A$1:$ZZ$200,MATCH($A58,J!$A$1:$A$200,0),MATCH(O$8,J!$A$1:$ZZ$1,0)),""),"")</f>
        <v>1.1000000000000001</v>
      </c>
      <c r="P58" s="10"/>
      <c r="Q58" s="41">
        <v>2017</v>
      </c>
      <c r="R58" s="43">
        <f>IFERROR(IF(INDEX(J!$A$1:$ZZ$200,MATCH($A58,J!$A$1:$A$200,0),MATCH(R$8,J!$A$1:$ZZ$1,0))&lt;&gt;"",INDEX(J!$A$1:$ZZ$200,MATCH($A58,J!$A$1:$A$200,0),MATCH(R$8,J!$A$1:$ZZ$1,0)),""),"")</f>
        <v>3.39</v>
      </c>
      <c r="S58" s="43">
        <f>IFERROR(IF(INDEX(J!$A$1:$ZZ$200,MATCH($A58,J!$A$1:$A$200,0),MATCH(S$8,J!$A$1:$ZZ$1,0))&lt;&gt;"",INDEX(J!$A$1:$ZZ$200,MATCH($A58,J!$A$1:$A$200,0),MATCH(S$8,J!$A$1:$ZZ$1,0)),""),"")</f>
        <v>73.3</v>
      </c>
      <c r="T58" s="43">
        <f>IFERROR(IF(INDEX(J!$A$1:$ZZ$200,MATCH($A58,J!$A$1:$A$200,0),MATCH(T$8,J!$A$1:$ZZ$1,0))&lt;&gt;"",INDEX(J!$A$1:$ZZ$200,MATCH($A58,J!$A$1:$A$200,0),MATCH(T$8,J!$A$1:$ZZ$1,0)),""),"")</f>
        <v>38.46</v>
      </c>
      <c r="U58" s="43">
        <f>IFERROR(IF(INDEX(J!$A$1:$ZZ$200,MATCH($A58,J!$A$1:$A$200,0),MATCH(U$8,J!$A$1:$ZZ$1,0))&lt;&gt;"",INDEX(J!$A$1:$ZZ$200,MATCH($A58,J!$A$1:$A$200,0),MATCH(U$8,J!$A$1:$ZZ$1,0)),""),"")</f>
        <v>9.69</v>
      </c>
    </row>
    <row r="59" spans="1:21">
      <c r="A59" s="41">
        <f t="shared" si="0"/>
        <v>2018</v>
      </c>
      <c r="B59" s="42">
        <f>IFERROR(IF(INDEX(J!$A$1:$ZZ$200,MATCH($A59,J!$A$1:$A$200,0),MATCH(B$8,J!$A$1:$ZZ$1,0))&lt;&gt;"",INDEX(J!$A$1:$ZZ$200,MATCH($A59,J!$A$1:$A$200,0),MATCH(B$8,J!$A$1:$ZZ$1,0)),""),"")</f>
        <v>3516.55</v>
      </c>
      <c r="C59" s="43">
        <f>IFERROR(IF(INDEX(J!$A$1:$ZZ$200,MATCH($A59,J!$A$1:$A$200,0),MATCH(C$8,J!$A$1:$ZZ$1,0))&lt;&gt;"",INDEX(J!$A$1:$ZZ$200,MATCH($A59,J!$A$1:$A$200,0),MATCH(C$8,J!$A$1:$ZZ$1,0)),""),"")</f>
        <v>42.42</v>
      </c>
      <c r="D59" s="10"/>
      <c r="E59" s="41">
        <v>2018</v>
      </c>
      <c r="F59" s="43">
        <f>IFERROR(IF(INDEX(J!$A$1:$ZZ$200,MATCH($A59,J!$A$1:$A$200,0),MATCH(F$8,J!$A$1:$ZZ$1,0))&lt;&gt;"",INDEX(J!$A$1:$ZZ$200,MATCH($A59,J!$A$1:$A$200,0),MATCH(F$8,J!$A$1:$ZZ$1,0)),""),"")</f>
        <v>1.25</v>
      </c>
      <c r="G59" s="43">
        <f>IFERROR(IF(INDEX(J!$A$1:$ZZ$200,MATCH($A59,J!$A$1:$A$200,0),MATCH(G$8,J!$A$1:$ZZ$1,0))&lt;&gt;"",INDEX(J!$A$1:$ZZ$200,MATCH($A59,J!$A$1:$A$200,0),MATCH(G$8,J!$A$1:$ZZ$1,0)),""),"")</f>
        <v>0.53</v>
      </c>
      <c r="H59" s="43">
        <f>IFERROR(IF(INDEX(J!$A$1:$ZZ$200,MATCH($A59,J!$A$1:$A$200,0),MATCH(H$8,J!$A$1:$ZZ$1,0))&lt;&gt;"",INDEX(J!$A$1:$ZZ$200,MATCH($A59,J!$A$1:$A$200,0),MATCH(H$8,J!$A$1:$ZZ$1,0)),""),"")</f>
        <v>0.19</v>
      </c>
      <c r="I59" s="43">
        <f>IFERROR(IF(INDEX(J!$A$1:$ZZ$200,MATCH($A59,J!$A$1:$A$200,0),MATCH(I$8,J!$A$1:$ZZ$1,0))&lt;&gt;"",INDEX(J!$A$1:$ZZ$200,MATCH($A59,J!$A$1:$A$200,0),MATCH(I$8,J!$A$1:$ZZ$1,0)),""),"")</f>
        <v>0.54</v>
      </c>
      <c r="J59" s="43" t="str">
        <f>IFERROR(IF(INDEX(J!$A$1:$ZZ$200,MATCH($A59,J!$A$1:$A$200,0),MATCH(J$8,J!$A$1:$ZZ$1,0))&lt;&gt;"",INDEX(J!$A$1:$ZZ$200,MATCH($A59,J!$A$1:$A$200,0),MATCH(J$8,J!$A$1:$ZZ$1,0)),""),"")</f>
        <v/>
      </c>
      <c r="K59" s="10"/>
      <c r="L59" s="41">
        <v>2018</v>
      </c>
      <c r="M59" s="43">
        <f>IFERROR(IF(INDEX(J!$A$1:$ZZ$200,MATCH($A59,J!$A$1:$A$200,0),MATCH(M$8,J!$A$1:$ZZ$1,0))&lt;&gt;"",INDEX(J!$A$1:$ZZ$200,MATCH($A59,J!$A$1:$A$200,0),MATCH(M$8,J!$A$1:$ZZ$1,0)),""),"")</f>
        <v>1.28</v>
      </c>
      <c r="N59" s="43">
        <f>IFERROR(IF(INDEX(J!$A$1:$ZZ$200,MATCH($A59,J!$A$1:$A$200,0),MATCH(N$8,J!$A$1:$ZZ$1,0))&lt;&gt;"",INDEX(J!$A$1:$ZZ$200,MATCH($A59,J!$A$1:$A$200,0),MATCH(N$8,J!$A$1:$ZZ$1,0)),""),"")</f>
        <v>0.68</v>
      </c>
      <c r="O59" s="43">
        <f>IFERROR(IF(INDEX(J!$A$1:$ZZ$200,MATCH($A59,J!$A$1:$A$200,0),MATCH(O$8,J!$A$1:$ZZ$1,0))&lt;&gt;"",INDEX(J!$A$1:$ZZ$200,MATCH($A59,J!$A$1:$A$200,0),MATCH(O$8,J!$A$1:$ZZ$1,0)),""),"")</f>
        <v>0.59</v>
      </c>
      <c r="P59" s="10"/>
      <c r="Q59" s="41">
        <v>2018</v>
      </c>
      <c r="R59" s="43">
        <f>IFERROR(IF(INDEX(J!$A$1:$ZZ$200,MATCH($A59,J!$A$1:$A$200,0),MATCH(R$8,J!$A$1:$ZZ$1,0))&lt;&gt;"",INDEX(J!$A$1:$ZZ$200,MATCH($A59,J!$A$1:$A$200,0),MATCH(R$8,J!$A$1:$ZZ$1,0)),""),"")</f>
        <v>3.01</v>
      </c>
      <c r="S59" s="43">
        <f>IFERROR(IF(INDEX(J!$A$1:$ZZ$200,MATCH($A59,J!$A$1:$A$200,0),MATCH(S$8,J!$A$1:$ZZ$1,0))&lt;&gt;"",INDEX(J!$A$1:$ZZ$200,MATCH($A59,J!$A$1:$A$200,0),MATCH(S$8,J!$A$1:$ZZ$1,0)),""),"")</f>
        <v>73.59</v>
      </c>
      <c r="T59" s="43">
        <f>IFERROR(IF(INDEX(J!$A$1:$ZZ$200,MATCH($A59,J!$A$1:$A$200,0),MATCH(T$8,J!$A$1:$ZZ$1,0))&lt;&gt;"",INDEX(J!$A$1:$ZZ$200,MATCH($A59,J!$A$1:$A$200,0),MATCH(T$8,J!$A$1:$ZZ$1,0)),""),"")</f>
        <v>38.5</v>
      </c>
      <c r="U59" s="43">
        <f>IFERROR(IF(INDEX(J!$A$1:$ZZ$200,MATCH($A59,J!$A$1:$A$200,0),MATCH(U$8,J!$A$1:$ZZ$1,0))&lt;&gt;"",INDEX(J!$A$1:$ZZ$200,MATCH($A59,J!$A$1:$A$200,0),MATCH(U$8,J!$A$1:$ZZ$1,0)),""),"")</f>
        <v>9.42</v>
      </c>
    </row>
    <row r="60" spans="1:21">
      <c r="A60" s="41">
        <f t="shared" si="0"/>
        <v>2019</v>
      </c>
      <c r="B60" s="42">
        <f>IFERROR(IF(INDEX(J!$A$1:$ZZ$200,MATCH($A60,J!$A$1:$A$200,0),MATCH(B$8,J!$A$1:$ZZ$1,0))&lt;&gt;"",INDEX(J!$A$1:$ZZ$200,MATCH($A60,J!$A$1:$A$200,0),MATCH(B$8,J!$A$1:$ZZ$1,0)),""),"")</f>
        <v>3550.96</v>
      </c>
      <c r="C60" s="43">
        <f>IFERROR(IF(INDEX(J!$A$1:$ZZ$200,MATCH($A60,J!$A$1:$A$200,0),MATCH(C$8,J!$A$1:$ZZ$1,0))&lt;&gt;"",INDEX(J!$A$1:$ZZ$200,MATCH($A60,J!$A$1:$A$200,0),MATCH(C$8,J!$A$1:$ZZ$1,0)),""),"")</f>
        <v>42.73</v>
      </c>
      <c r="D60" s="10"/>
      <c r="E60" s="41">
        <v>2019</v>
      </c>
      <c r="F60" s="43">
        <f>IFERROR(IF(INDEX(J!$A$1:$ZZ$200,MATCH($A60,J!$A$1:$A$200,0),MATCH(F$8,J!$A$1:$ZZ$1,0))&lt;&gt;"",INDEX(J!$A$1:$ZZ$200,MATCH($A60,J!$A$1:$A$200,0),MATCH(F$8,J!$A$1:$ZZ$1,0)),""),"")</f>
        <v>0.95</v>
      </c>
      <c r="G60" s="43">
        <f>IFERROR(IF(INDEX(J!$A$1:$ZZ$200,MATCH($A60,J!$A$1:$A$200,0),MATCH(G$8,J!$A$1:$ZZ$1,0))&lt;&gt;"",INDEX(J!$A$1:$ZZ$200,MATCH($A60,J!$A$1:$A$200,0),MATCH(G$8,J!$A$1:$ZZ$1,0)),""),"")</f>
        <v>0.55000000000000004</v>
      </c>
      <c r="H60" s="43">
        <f>IFERROR(IF(INDEX(J!$A$1:$ZZ$200,MATCH($A60,J!$A$1:$A$200,0),MATCH(H$8,J!$A$1:$ZZ$1,0))&lt;&gt;"",INDEX(J!$A$1:$ZZ$200,MATCH($A60,J!$A$1:$A$200,0),MATCH(H$8,J!$A$1:$ZZ$1,0)),""),"")</f>
        <v>-0.05</v>
      </c>
      <c r="I60" s="43">
        <f>IFERROR(IF(INDEX(J!$A$1:$ZZ$200,MATCH($A60,J!$A$1:$A$200,0),MATCH(I$8,J!$A$1:$ZZ$1,0))&lt;&gt;"",INDEX(J!$A$1:$ZZ$200,MATCH($A60,J!$A$1:$A$200,0),MATCH(I$8,J!$A$1:$ZZ$1,0)),""),"")</f>
        <v>0.45</v>
      </c>
      <c r="J60" s="43" t="str">
        <f>IFERROR(IF(INDEX(J!$A$1:$ZZ$200,MATCH($A60,J!$A$1:$A$200,0),MATCH(J$8,J!$A$1:$ZZ$1,0))&lt;&gt;"",INDEX(J!$A$1:$ZZ$200,MATCH($A60,J!$A$1:$A$200,0),MATCH(J$8,J!$A$1:$ZZ$1,0)),""),"")</f>
        <v/>
      </c>
      <c r="K60" s="10"/>
      <c r="L60" s="41">
        <v>2019</v>
      </c>
      <c r="M60" s="43">
        <f>IFERROR(IF(INDEX(J!$A$1:$ZZ$200,MATCH($A60,J!$A$1:$A$200,0),MATCH(M$8,J!$A$1:$ZZ$1,0))&lt;&gt;"",INDEX(J!$A$1:$ZZ$200,MATCH($A60,J!$A$1:$A$200,0),MATCH(M$8,J!$A$1:$ZZ$1,0)),""),"")</f>
        <v>1.29</v>
      </c>
      <c r="N60" s="43">
        <f>IFERROR(IF(INDEX(J!$A$1:$ZZ$200,MATCH($A60,J!$A$1:$A$200,0),MATCH(N$8,J!$A$1:$ZZ$1,0))&lt;&gt;"",INDEX(J!$A$1:$ZZ$200,MATCH($A60,J!$A$1:$A$200,0),MATCH(N$8,J!$A$1:$ZZ$1,0)),""),"")</f>
        <v>0.93</v>
      </c>
      <c r="O60" s="43">
        <f>IFERROR(IF(INDEX(J!$A$1:$ZZ$200,MATCH($A60,J!$A$1:$A$200,0),MATCH(O$8,J!$A$1:$ZZ$1,0))&lt;&gt;"",INDEX(J!$A$1:$ZZ$200,MATCH($A60,J!$A$1:$A$200,0),MATCH(O$8,J!$A$1:$ZZ$1,0)),""),"")</f>
        <v>0.35</v>
      </c>
      <c r="P60" s="10"/>
      <c r="Q60" s="41">
        <v>2019</v>
      </c>
      <c r="R60" s="43">
        <f>IFERROR(IF(INDEX(J!$A$1:$ZZ$200,MATCH($A60,J!$A$1:$A$200,0),MATCH(R$8,J!$A$1:$ZZ$1,0))&lt;&gt;"",INDEX(J!$A$1:$ZZ$200,MATCH($A60,J!$A$1:$A$200,0),MATCH(R$8,J!$A$1:$ZZ$1,0)),""),"")</f>
        <v>2.66</v>
      </c>
      <c r="S60" s="43">
        <f>IFERROR(IF(INDEX(J!$A$1:$ZZ$200,MATCH($A60,J!$A$1:$A$200,0),MATCH(S$8,J!$A$1:$ZZ$1,0))&lt;&gt;"",INDEX(J!$A$1:$ZZ$200,MATCH($A60,J!$A$1:$A$200,0),MATCH(S$8,J!$A$1:$ZZ$1,0)),""),"")</f>
        <v>73.83</v>
      </c>
      <c r="T60" s="43">
        <f>IFERROR(IF(INDEX(J!$A$1:$ZZ$200,MATCH($A60,J!$A$1:$A$200,0),MATCH(T$8,J!$A$1:$ZZ$1,0))&lt;&gt;"",INDEX(J!$A$1:$ZZ$200,MATCH($A60,J!$A$1:$A$200,0),MATCH(T$8,J!$A$1:$ZZ$1,0)),""),"")</f>
        <v>38.659999999999997</v>
      </c>
      <c r="U60" s="43">
        <f>IFERROR(IF(INDEX(J!$A$1:$ZZ$200,MATCH($A60,J!$A$1:$A$200,0),MATCH(U$8,J!$A$1:$ZZ$1,0))&lt;&gt;"",INDEX(J!$A$1:$ZZ$200,MATCH($A60,J!$A$1:$A$200,0),MATCH(U$8,J!$A$1:$ZZ$1,0)),""),"")</f>
        <v>9.15</v>
      </c>
    </row>
    <row r="61" spans="1:21">
      <c r="A61" s="41">
        <f>IF(A60&lt;&gt;"",IF(INDEX(J!$A$1:$ZZ$200,MATCH(A60+1,J!$A$1:$A$200,0),MATCH(B$8,J!$A$1:$ZZ$1,0))&lt;&gt;"",A60+1,""),"")</f>
        <v>2020</v>
      </c>
      <c r="B61" s="42">
        <f>IFERROR(IF(INDEX(J!$A$1:$ZZ$200,MATCH($A61,J!$A$1:$A$200,0),MATCH(B$8,J!$A$1:$ZZ$1,0))&lt;&gt;"",INDEX(J!$A$1:$ZZ$200,MATCH($A61,J!$A$1:$A$200,0),MATCH(B$8,J!$A$1:$ZZ$1,0)),""),"")</f>
        <v>3571.93</v>
      </c>
      <c r="C61" s="43">
        <f>IFERROR(IF(INDEX(J!$A$1:$ZZ$200,MATCH($A61,J!$A$1:$A$200,0),MATCH(C$8,J!$A$1:$ZZ$1,0))&lt;&gt;"",INDEX(J!$A$1:$ZZ$200,MATCH($A61,J!$A$1:$A$200,0),MATCH(C$8,J!$A$1:$ZZ$1,0)),""),"")</f>
        <v>42.95</v>
      </c>
      <c r="D61" s="10"/>
      <c r="E61" s="41">
        <f>IF(E60&lt;&gt;"",IF(INDEX(J!$A$1:$ZZ$200,MATCH(E60+1,J!$A$1:$A$200,0),MATCH(F$8,J!$A$1:$ZZ$1,0))&lt;&gt;"",E60+1,""),"")</f>
        <v>2020</v>
      </c>
      <c r="F61" s="43">
        <f>IFERROR(IF(INDEX(J!$A$1:$ZZ$200,MATCH($A61,J!$A$1:$A$200,0),MATCH(F$8,J!$A$1:$ZZ$1,0))&lt;&gt;"",INDEX(J!$A$1:$ZZ$200,MATCH($A61,J!$A$1:$A$200,0),MATCH(F$8,J!$A$1:$ZZ$1,0)),""),"")</f>
        <v>0.61</v>
      </c>
      <c r="G61" s="43">
        <f>IFERROR(IF(INDEX(J!$A$1:$ZZ$200,MATCH($A61,J!$A$1:$A$200,0),MATCH(G$8,J!$A$1:$ZZ$1,0))&lt;&gt;"",INDEX(J!$A$1:$ZZ$200,MATCH($A61,J!$A$1:$A$200,0),MATCH(G$8,J!$A$1:$ZZ$1,0)),""),"")</f>
        <v>0.48</v>
      </c>
      <c r="H61" s="43">
        <f>IFERROR(IF(INDEX(J!$A$1:$ZZ$200,MATCH($A61,J!$A$1:$A$200,0),MATCH(H$8,J!$A$1:$ZZ$1,0))&lt;&gt;"",INDEX(J!$A$1:$ZZ$200,MATCH($A61,J!$A$1:$A$200,0),MATCH(H$8,J!$A$1:$ZZ$1,0)),""),"")</f>
        <v>-0.14000000000000001</v>
      </c>
      <c r="I61" s="43">
        <f>IFERROR(IF(INDEX(J!$A$1:$ZZ$200,MATCH($A61,J!$A$1:$A$200,0),MATCH(I$8,J!$A$1:$ZZ$1,0))&lt;&gt;"",INDEX(J!$A$1:$ZZ$200,MATCH($A61,J!$A$1:$A$200,0),MATCH(I$8,J!$A$1:$ZZ$1,0)),""),"")</f>
        <v>0.27</v>
      </c>
      <c r="J61" s="43" t="str">
        <f>IFERROR(IF(INDEX(J!$A$1:$ZZ$200,MATCH($A61,J!$A$1:$A$200,0),MATCH(J$8,J!$A$1:$ZZ$1,0))&lt;&gt;"",INDEX(J!$A$1:$ZZ$200,MATCH($A61,J!$A$1:$A$200,0),MATCH(J$8,J!$A$1:$ZZ$1,0)),""),"")</f>
        <v/>
      </c>
      <c r="K61" s="10"/>
      <c r="L61" s="41">
        <f>IF(L60&lt;&gt;"",IF(INDEX(J!$A$1:$ZZ$200,MATCH(L60+1,J!$A$1:$A$200,0),MATCH(M$8,J!$A$1:$ZZ$1,0))&lt;&gt;"",L60+1,""),"")</f>
        <v>2020</v>
      </c>
      <c r="M61" s="43">
        <f>IFERROR(IF(INDEX(J!$A$1:$ZZ$200,MATCH($A61,J!$A$1:$A$200,0),MATCH(M$8,J!$A$1:$ZZ$1,0))&lt;&gt;"",INDEX(J!$A$1:$ZZ$200,MATCH($A61,J!$A$1:$A$200,0),MATCH(M$8,J!$A$1:$ZZ$1,0)),""),"")</f>
        <v>-3.45</v>
      </c>
      <c r="N61" s="43">
        <f>IFERROR(IF(INDEX(J!$A$1:$ZZ$200,MATCH($A61,J!$A$1:$A$200,0),MATCH(N$8,J!$A$1:$ZZ$1,0))&lt;&gt;"",INDEX(J!$A$1:$ZZ$200,MATCH($A61,J!$A$1:$A$200,0),MATCH(N$8,J!$A$1:$ZZ$1,0)),""),"")</f>
        <v>-2.25</v>
      </c>
      <c r="O61" s="43">
        <f>IFERROR(IF(INDEX(J!$A$1:$ZZ$200,MATCH($A61,J!$A$1:$A$200,0),MATCH(O$8,J!$A$1:$ZZ$1,0))&lt;&gt;"",INDEX(J!$A$1:$ZZ$200,MATCH($A61,J!$A$1:$A$200,0),MATCH(O$8,J!$A$1:$ZZ$1,0)),""),"")</f>
        <v>-1.21</v>
      </c>
      <c r="P61" s="10"/>
      <c r="Q61" s="41">
        <f>IF(Q60&lt;&gt;"",IF(INDEX(J!$A$1:$ZZ$200,MATCH(Q60+1,J!$A$1:$A$200,0),MATCH(R$8,J!$A$1:$ZZ$1,0))&lt;&gt;"",Q60+1,""),"")</f>
        <v>2020</v>
      </c>
      <c r="R61" s="43">
        <f>IFERROR(IF(INDEX(J!$A$1:$ZZ$200,MATCH($A61,J!$A$1:$A$200,0),MATCH(R$8,J!$A$1:$ZZ$1,0))&lt;&gt;"",INDEX(J!$A$1:$ZZ$200,MATCH($A61,J!$A$1:$A$200,0),MATCH(R$8,J!$A$1:$ZZ$1,0)),""),"")</f>
        <v>2.44</v>
      </c>
      <c r="S61" s="43">
        <f>IFERROR(IF(INDEX(J!$A$1:$ZZ$200,MATCH($A61,J!$A$1:$A$200,0),MATCH(S$8,J!$A$1:$ZZ$1,0))&lt;&gt;"",INDEX(J!$A$1:$ZZ$200,MATCH($A61,J!$A$1:$A$200,0),MATCH(S$8,J!$A$1:$ZZ$1,0)),""),"")</f>
        <v>74.040000000000006</v>
      </c>
      <c r="T61" s="43">
        <f>IFERROR(IF(INDEX(J!$A$1:$ZZ$200,MATCH($A61,J!$A$1:$A$200,0),MATCH(T$8,J!$A$1:$ZZ$1,0))&lt;&gt;"",INDEX(J!$A$1:$ZZ$200,MATCH($A61,J!$A$1:$A$200,0),MATCH(T$8,J!$A$1:$ZZ$1,0)),""),"")</f>
        <v>38.590000000000003</v>
      </c>
      <c r="U61" s="43">
        <f>IFERROR(IF(INDEX(J!$A$1:$ZZ$200,MATCH($A61,J!$A$1:$A$200,0),MATCH(U$8,J!$A$1:$ZZ$1,0))&lt;&gt;"",INDEX(J!$A$1:$ZZ$200,MATCH($A61,J!$A$1:$A$200,0),MATCH(U$8,J!$A$1:$ZZ$1,0)),""),"")</f>
        <v>8.98</v>
      </c>
    </row>
    <row r="62" spans="1:21">
      <c r="A62" s="41">
        <f>IF(A61&lt;&gt;"",IF(INDEX(J!$A$1:$ZZ$200,MATCH(A61+1,J!$A$1:$A$200,0),MATCH(B$8,J!$A$1:$ZZ$1,0))&lt;&gt;"",A61+1,""),"")</f>
        <v>2021</v>
      </c>
      <c r="B62" s="42">
        <f>IFERROR(IF(INDEX(J!$A$1:$ZZ$200,MATCH($A62,J!$A$1:$A$200,0),MATCH(B$8,J!$A$1:$ZZ$1,0))&lt;&gt;"",INDEX(J!$A$1:$ZZ$200,MATCH($A62,J!$A$1:$A$200,0),MATCH(B$8,J!$A$1:$ZZ$1,0)),""),"")</f>
        <v>3590.63</v>
      </c>
      <c r="C62" s="43">
        <f>IFERROR(IF(INDEX(J!$A$1:$ZZ$200,MATCH($A62,J!$A$1:$A$200,0),MATCH(C$8,J!$A$1:$ZZ$1,0))&lt;&gt;"",INDEX(J!$A$1:$ZZ$200,MATCH($A62,J!$A$1:$A$200,0),MATCH(C$8,J!$A$1:$ZZ$1,0)),""),"")</f>
        <v>43.16</v>
      </c>
      <c r="D62" s="10"/>
      <c r="E62" s="41">
        <f>IF(E61&lt;&gt;"",IF(INDEX(J!$A$1:$ZZ$200,MATCH(E61+1,J!$A$1:$A$200,0),MATCH(F$8,J!$A$1:$ZZ$1,0))&lt;&gt;"",E61+1,""),"")</f>
        <v>2021</v>
      </c>
      <c r="F62" s="43">
        <f>IFERROR(IF(INDEX(J!$A$1:$ZZ$200,MATCH($A62,J!$A$1:$A$200,0),MATCH(F$8,J!$A$1:$ZZ$1,0))&lt;&gt;"",INDEX(J!$A$1:$ZZ$200,MATCH($A62,J!$A$1:$A$200,0),MATCH(F$8,J!$A$1:$ZZ$1,0)),""),"")</f>
        <v>0.52</v>
      </c>
      <c r="G62" s="43">
        <f>IFERROR(IF(INDEX(J!$A$1:$ZZ$200,MATCH($A62,J!$A$1:$A$200,0),MATCH(G$8,J!$A$1:$ZZ$1,0))&lt;&gt;"",INDEX(J!$A$1:$ZZ$200,MATCH($A62,J!$A$1:$A$200,0),MATCH(G$8,J!$A$1:$ZZ$1,0)),""),"")</f>
        <v>0.38</v>
      </c>
      <c r="H62" s="43">
        <f>IFERROR(IF(INDEX(J!$A$1:$ZZ$200,MATCH($A62,J!$A$1:$A$200,0),MATCH(H$8,J!$A$1:$ZZ$1,0))&lt;&gt;"",INDEX(J!$A$1:$ZZ$200,MATCH($A62,J!$A$1:$A$200,0),MATCH(H$8,J!$A$1:$ZZ$1,0)),""),"")</f>
        <v>-0.21</v>
      </c>
      <c r="I62" s="43">
        <f>IFERROR(IF(INDEX(J!$A$1:$ZZ$200,MATCH($A62,J!$A$1:$A$200,0),MATCH(I$8,J!$A$1:$ZZ$1,0))&lt;&gt;"",INDEX(J!$A$1:$ZZ$200,MATCH($A62,J!$A$1:$A$200,0),MATCH(I$8,J!$A$1:$ZZ$1,0)),""),"")</f>
        <v>0.35</v>
      </c>
      <c r="J62" s="43" t="str">
        <f>IFERROR(IF(INDEX(J!$A$1:$ZZ$200,MATCH($A62,J!$A$1:$A$200,0),MATCH(J$8,J!$A$1:$ZZ$1,0))&lt;&gt;"",INDEX(J!$A$1:$ZZ$200,MATCH($A62,J!$A$1:$A$200,0),MATCH(J$8,J!$A$1:$ZZ$1,0)),""),"")</f>
        <v/>
      </c>
      <c r="K62" s="10"/>
      <c r="L62" s="41">
        <f>IF(L61&lt;&gt;"",IF(INDEX(J!$A$1:$ZZ$200,MATCH(L61+1,J!$A$1:$A$200,0),MATCH(M$8,J!$A$1:$ZZ$1,0))&lt;&gt;"",L61+1,""),"")</f>
        <v>2021</v>
      </c>
      <c r="M62" s="43">
        <f>IFERROR(IF(INDEX(J!$A$1:$ZZ$200,MATCH($A62,J!$A$1:$A$200,0),MATCH(M$8,J!$A$1:$ZZ$1,0))&lt;&gt;"",INDEX(J!$A$1:$ZZ$200,MATCH($A62,J!$A$1:$A$200,0),MATCH(M$8,J!$A$1:$ZZ$1,0)),""),"")</f>
        <v>-0.4</v>
      </c>
      <c r="N62" s="43">
        <f>IFERROR(IF(INDEX(J!$A$1:$ZZ$200,MATCH($A62,J!$A$1:$A$200,0),MATCH(N$8,J!$A$1:$ZZ$1,0))&lt;&gt;"",INDEX(J!$A$1:$ZZ$200,MATCH($A62,J!$A$1:$A$200,0),MATCH(N$8,J!$A$1:$ZZ$1,0)),""),"")</f>
        <v>-0.54</v>
      </c>
      <c r="O62" s="43">
        <f>IFERROR(IF(INDEX(J!$A$1:$ZZ$200,MATCH($A62,J!$A$1:$A$200,0),MATCH(O$8,J!$A$1:$ZZ$1,0))&lt;&gt;"",INDEX(J!$A$1:$ZZ$200,MATCH($A62,J!$A$1:$A$200,0),MATCH(O$8,J!$A$1:$ZZ$1,0)),""),"")</f>
        <v>0.13</v>
      </c>
      <c r="P62" s="10"/>
      <c r="Q62" s="41">
        <f>IF(Q61&lt;&gt;"",IF(INDEX(J!$A$1:$ZZ$200,MATCH(Q61+1,J!$A$1:$A$200,0),MATCH(R$8,J!$A$1:$ZZ$1,0))&lt;&gt;"",Q61+1,""),"")</f>
        <v>2021</v>
      </c>
      <c r="R62" s="43">
        <f>IFERROR(IF(INDEX(J!$A$1:$ZZ$200,MATCH($A62,J!$A$1:$A$200,0),MATCH(R$8,J!$A$1:$ZZ$1,0))&lt;&gt;"",INDEX(J!$A$1:$ZZ$200,MATCH($A62,J!$A$1:$A$200,0),MATCH(R$8,J!$A$1:$ZZ$1,0)),""),"")</f>
        <v>2.37</v>
      </c>
      <c r="S62" s="43">
        <f>IFERROR(IF(INDEX(J!$A$1:$ZZ$200,MATCH($A62,J!$A$1:$A$200,0),MATCH(S$8,J!$A$1:$ZZ$1,0))&lt;&gt;"",INDEX(J!$A$1:$ZZ$200,MATCH($A62,J!$A$1:$A$200,0),MATCH(S$8,J!$A$1:$ZZ$1,0)),""),"")</f>
        <v>74.22</v>
      </c>
      <c r="T62" s="43">
        <f>IFERROR(IF(INDEX(J!$A$1:$ZZ$200,MATCH($A62,J!$A$1:$A$200,0),MATCH(T$8,J!$A$1:$ZZ$1,0))&lt;&gt;"",INDEX(J!$A$1:$ZZ$200,MATCH($A62,J!$A$1:$A$200,0),MATCH(T$8,J!$A$1:$ZZ$1,0)),""),"")</f>
        <v>38.619999999999997</v>
      </c>
      <c r="U62" s="43">
        <f>IFERROR(IF(INDEX(J!$A$1:$ZZ$200,MATCH($A62,J!$A$1:$A$200,0),MATCH(U$8,J!$A$1:$ZZ$1,0))&lt;&gt;"",INDEX(J!$A$1:$ZZ$200,MATCH($A62,J!$A$1:$A$200,0),MATCH(U$8,J!$A$1:$ZZ$1,0)),""),"")</f>
        <v>8.77</v>
      </c>
    </row>
    <row r="63" spans="1:21">
      <c r="A63" s="41">
        <f>IF(A62&lt;&gt;"",IF(INDEX(J!$A$1:$ZZ$200,MATCH(A62+1,J!$A$1:$A$200,0),MATCH(B$8,J!$A$1:$ZZ$1,0))&lt;&gt;"",A62+1,""),"")</f>
        <v>2022</v>
      </c>
      <c r="B63" s="42">
        <f>IFERROR(IF(INDEX(J!$A$1:$ZZ$200,MATCH($A63,J!$A$1:$A$200,0),MATCH(B$8,J!$A$1:$ZZ$1,0))&lt;&gt;"",INDEX(J!$A$1:$ZZ$200,MATCH($A63,J!$A$1:$A$200,0),MATCH(B$8,J!$A$1:$ZZ$1,0)),""),"")</f>
        <v>3617.64</v>
      </c>
      <c r="C63" s="43">
        <f>IFERROR(IF(INDEX(J!$A$1:$ZZ$200,MATCH($A63,J!$A$1:$A$200,0),MATCH(C$8,J!$A$1:$ZZ$1,0))&lt;&gt;"",INDEX(J!$A$1:$ZZ$200,MATCH($A63,J!$A$1:$A$200,0),MATCH(C$8,J!$A$1:$ZZ$1,0)),""),"")</f>
        <v>43.17</v>
      </c>
      <c r="D63" s="10"/>
      <c r="E63" s="41">
        <f>IF(E62&lt;&gt;"",IF(INDEX(J!$A$1:$ZZ$200,MATCH(E62+1,J!$A$1:$A$200,0),MATCH(F$8,J!$A$1:$ZZ$1,0))&lt;&gt;"",E62+1,""),"")</f>
        <v>2022</v>
      </c>
      <c r="F63" s="43">
        <f>IFERROR(IF(INDEX(J!$A$1:$ZZ$200,MATCH($A63,J!$A$1:$A$200,0),MATCH(F$8,J!$A$1:$ZZ$1,0))&lt;&gt;"",INDEX(J!$A$1:$ZZ$200,MATCH($A63,J!$A$1:$A$200,0),MATCH(F$8,J!$A$1:$ZZ$1,0)),""),"")</f>
        <v>0.74</v>
      </c>
      <c r="G63" s="43">
        <f>IFERROR(IF(INDEX(J!$A$1:$ZZ$200,MATCH($A63,J!$A$1:$A$200,0),MATCH(G$8,J!$A$1:$ZZ$1,0))&lt;&gt;"",INDEX(J!$A$1:$ZZ$200,MATCH($A63,J!$A$1:$A$200,0),MATCH(G$8,J!$A$1:$ZZ$1,0)),""),"")</f>
        <v>0.38</v>
      </c>
      <c r="H63" s="43">
        <f>IFERROR(IF(INDEX(J!$A$1:$ZZ$200,MATCH($A63,J!$A$1:$A$200,0),MATCH(H$8,J!$A$1:$ZZ$1,0))&lt;&gt;"",INDEX(J!$A$1:$ZZ$200,MATCH($A63,J!$A$1:$A$200,0),MATCH(H$8,J!$A$1:$ZZ$1,0)),""),"")</f>
        <v>0.17</v>
      </c>
      <c r="I63" s="43">
        <f>IFERROR(IF(INDEX(J!$A$1:$ZZ$200,MATCH($A63,J!$A$1:$A$200,0),MATCH(I$8,J!$A$1:$ZZ$1,0))&lt;&gt;"",INDEX(J!$A$1:$ZZ$200,MATCH($A63,J!$A$1:$A$200,0),MATCH(I$8,J!$A$1:$ZZ$1,0)),""),"")</f>
        <v>0.19</v>
      </c>
      <c r="J63" s="43" t="str">
        <f>IFERROR(IF(INDEX(J!$A$1:$ZZ$200,MATCH($A63,J!$A$1:$A$200,0),MATCH(J$8,J!$A$1:$ZZ$1,0))&lt;&gt;"",INDEX(J!$A$1:$ZZ$200,MATCH($A63,J!$A$1:$A$200,0),MATCH(J$8,J!$A$1:$ZZ$1,0)),""),"")</f>
        <v/>
      </c>
      <c r="K63" s="10"/>
      <c r="L63" s="41">
        <f>IF(L62&lt;&gt;"",IF(INDEX(J!$A$1:$ZZ$200,MATCH(L62+1,J!$A$1:$A$200,0),MATCH(M$8,J!$A$1:$ZZ$1,0))&lt;&gt;"",L62+1,""),"")</f>
        <v>2022</v>
      </c>
      <c r="M63" s="43">
        <f>IFERROR(IF(INDEX(J!$A$1:$ZZ$200,MATCH($A63,J!$A$1:$A$200,0),MATCH(M$8,J!$A$1:$ZZ$1,0))&lt;&gt;"",INDEX(J!$A$1:$ZZ$200,MATCH($A63,J!$A$1:$A$200,0),MATCH(M$8,J!$A$1:$ZZ$1,0)),""),"")</f>
        <v>0.21</v>
      </c>
      <c r="N63" s="43">
        <f>IFERROR(IF(INDEX(J!$A$1:$ZZ$200,MATCH($A63,J!$A$1:$A$200,0),MATCH(N$8,J!$A$1:$ZZ$1,0))&lt;&gt;"",INDEX(J!$A$1:$ZZ$200,MATCH($A63,J!$A$1:$A$200,0),MATCH(N$8,J!$A$1:$ZZ$1,0)),""),"")</f>
        <v>0.11</v>
      </c>
      <c r="O63" s="43">
        <f>IFERROR(IF(INDEX(J!$A$1:$ZZ$200,MATCH($A63,J!$A$1:$A$200,0),MATCH(O$8,J!$A$1:$ZZ$1,0))&lt;&gt;"",INDEX(J!$A$1:$ZZ$200,MATCH($A63,J!$A$1:$A$200,0),MATCH(O$8,J!$A$1:$ZZ$1,0)),""),"")</f>
        <v>0.08</v>
      </c>
      <c r="P63" s="10"/>
      <c r="Q63" s="41">
        <f>IF(Q62&lt;&gt;"",IF(INDEX(J!$A$1:$ZZ$200,MATCH(Q62+1,J!$A$1:$A$200,0),MATCH(R$8,J!$A$1:$ZZ$1,0))&lt;&gt;"",Q62+1,""),"")</f>
        <v>2022</v>
      </c>
      <c r="R63" s="43">
        <f>IFERROR(IF(INDEX(J!$A$1:$ZZ$200,MATCH($A63,J!$A$1:$A$200,0),MATCH(R$8,J!$A$1:$ZZ$1,0))&lt;&gt;"",INDEX(J!$A$1:$ZZ$200,MATCH($A63,J!$A$1:$A$200,0),MATCH(R$8,J!$A$1:$ZZ$1,0)),""),"")</f>
        <v>2.34</v>
      </c>
      <c r="S63" s="43">
        <f>IFERROR(IF(INDEX(J!$A$1:$ZZ$200,MATCH($A63,J!$A$1:$A$200,0),MATCH(S$8,J!$A$1:$ZZ$1,0))&lt;&gt;"",INDEX(J!$A$1:$ZZ$200,MATCH($A63,J!$A$1:$A$200,0),MATCH(S$8,J!$A$1:$ZZ$1,0)),""),"")</f>
        <v>74.36</v>
      </c>
      <c r="T63" s="43">
        <f>IFERROR(IF(INDEX(J!$A$1:$ZZ$200,MATCH($A63,J!$A$1:$A$200,0),MATCH(T$8,J!$A$1:$ZZ$1,0))&lt;&gt;"",INDEX(J!$A$1:$ZZ$200,MATCH($A63,J!$A$1:$A$200,0),MATCH(T$8,J!$A$1:$ZZ$1,0)),""),"")</f>
        <v>38.909999999999997</v>
      </c>
      <c r="U63" s="43">
        <f>IFERROR(IF(INDEX(J!$A$1:$ZZ$200,MATCH($A63,J!$A$1:$A$200,0),MATCH(U$8,J!$A$1:$ZZ$1,0))&lt;&gt;"",INDEX(J!$A$1:$ZZ$200,MATCH($A63,J!$A$1:$A$200,0),MATCH(U$8,J!$A$1:$ZZ$1,0)),""),"")</f>
        <v>8.5299999999999994</v>
      </c>
    </row>
    <row r="64" spans="1:21">
      <c r="A64" s="41">
        <f>IF(A63&lt;&gt;"",IF(INDEX(J!$A$1:$ZZ$200,MATCH(A63+1,J!$A$1:$A$200,0),MATCH(B$8,J!$A$1:$ZZ$1,0))&lt;&gt;"",A63+1,""),"")</f>
        <v>2023</v>
      </c>
      <c r="B64" s="42">
        <f>IFERROR(IF(INDEX(J!$A$1:$ZZ$200,MATCH($A64,J!$A$1:$A$200,0),MATCH(B$8,J!$A$1:$ZZ$1,0))&lt;&gt;"",INDEX(J!$A$1:$ZZ$200,MATCH($A64,J!$A$1:$A$200,0),MATCH(B$8,J!$A$1:$ZZ$1,0)),""),"")</f>
        <v>3649.02</v>
      </c>
      <c r="C64" s="43">
        <f>IFERROR(IF(INDEX(J!$A$1:$ZZ$200,MATCH($A64,J!$A$1:$A$200,0),MATCH(C$8,J!$A$1:$ZZ$1,0))&lt;&gt;"",INDEX(J!$A$1:$ZZ$200,MATCH($A64,J!$A$1:$A$200,0),MATCH(C$8,J!$A$1:$ZZ$1,0)),""),"")</f>
        <v>43.18</v>
      </c>
      <c r="D64" s="10"/>
      <c r="E64" s="41">
        <f>IF(E63&lt;&gt;"",IF(INDEX(J!$A$1:$ZZ$200,MATCH(E63+1,J!$A$1:$A$200,0),MATCH(F$8,J!$A$1:$ZZ$1,0))&lt;&gt;"",E63+1,""),"")</f>
        <v>2023</v>
      </c>
      <c r="F64" s="43">
        <f>IFERROR(IF(INDEX(J!$A$1:$ZZ$200,MATCH($A64,J!$A$1:$A$200,0),MATCH(F$8,J!$A$1:$ZZ$1,0))&lt;&gt;"",INDEX(J!$A$1:$ZZ$200,MATCH($A64,J!$A$1:$A$200,0),MATCH(F$8,J!$A$1:$ZZ$1,0)),""),"")</f>
        <v>0.89</v>
      </c>
      <c r="G64" s="43">
        <f>IFERROR(IF(INDEX(J!$A$1:$ZZ$200,MATCH($A64,J!$A$1:$A$200,0),MATCH(G$8,J!$A$1:$ZZ$1,0))&lt;&gt;"",INDEX(J!$A$1:$ZZ$200,MATCH($A64,J!$A$1:$A$200,0),MATCH(G$8,J!$A$1:$ZZ$1,0)),""),"")</f>
        <v>0.39</v>
      </c>
      <c r="H64" s="43">
        <f>IFERROR(IF(INDEX(J!$A$1:$ZZ$200,MATCH($A64,J!$A$1:$A$200,0),MATCH(H$8,J!$A$1:$ZZ$1,0))&lt;&gt;"",INDEX(J!$A$1:$ZZ$200,MATCH($A64,J!$A$1:$A$200,0),MATCH(H$8,J!$A$1:$ZZ$1,0)),""),"")</f>
        <v>0.45</v>
      </c>
      <c r="I64" s="43">
        <f>IFERROR(IF(INDEX(J!$A$1:$ZZ$200,MATCH($A64,J!$A$1:$A$200,0),MATCH(I$8,J!$A$1:$ZZ$1,0))&lt;&gt;"",INDEX(J!$A$1:$ZZ$200,MATCH($A64,J!$A$1:$A$200,0),MATCH(I$8,J!$A$1:$ZZ$1,0)),""),"")</f>
        <v>0.06</v>
      </c>
      <c r="J64" s="44" t="str">
        <f>IFERROR(IF(INDEX(J!$A$1:$ZZ$200,MATCH($A64,J!$A$1:$A$200,0),MATCH(J$8,J!$A$1:$ZZ$1,0))&lt;&gt;"",INDEX(J!$A$1:$ZZ$200,MATCH($A64,J!$A$1:$A$200,0),MATCH(J$8,J!$A$1:$ZZ$1,0)),""),"")</f>
        <v/>
      </c>
      <c r="K64" s="10"/>
      <c r="L64" s="41">
        <f>IF(L63&lt;&gt;"",IF(INDEX(J!$A$1:$ZZ$200,MATCH(L63+1,J!$A$1:$A$200,0),MATCH(M$8,J!$A$1:$ZZ$1,0))&lt;&gt;"",L63+1,""),"")</f>
        <v>2023</v>
      </c>
      <c r="M64" s="43">
        <f>IFERROR(IF(INDEX(J!$A$1:$ZZ$200,MATCH($A64,J!$A$1:$A$200,0),MATCH(M$8,J!$A$1:$ZZ$1,0))&lt;&gt;"",INDEX(J!$A$1:$ZZ$200,MATCH($A64,J!$A$1:$A$200,0),MATCH(M$8,J!$A$1:$ZZ$1,0)),""),"")</f>
        <v>-0.92</v>
      </c>
      <c r="N64" s="43">
        <f>IFERROR(IF(INDEX(J!$A$1:$ZZ$200,MATCH($A64,J!$A$1:$A$200,0),MATCH(N$8,J!$A$1:$ZZ$1,0))&lt;&gt;"",INDEX(J!$A$1:$ZZ$200,MATCH($A64,J!$A$1:$A$200,0),MATCH(N$8,J!$A$1:$ZZ$1,0)),""),"")</f>
        <v>-0.09</v>
      </c>
      <c r="O64" s="43">
        <f>IFERROR(IF(INDEX(J!$A$1:$ZZ$200,MATCH($A64,J!$A$1:$A$200,0),MATCH(O$8,J!$A$1:$ZZ$1,0))&lt;&gt;"",INDEX(J!$A$1:$ZZ$200,MATCH($A64,J!$A$1:$A$200,0),MATCH(O$8,J!$A$1:$ZZ$1,0)),""),"")</f>
        <v>-0.83</v>
      </c>
      <c r="P64" s="10"/>
      <c r="Q64" s="41">
        <f>IF(Q63&lt;&gt;"",IF(INDEX(J!$A$1:$ZZ$200,MATCH(Q63+1,J!$A$1:$A$200,0),MATCH(R$8,J!$A$1:$ZZ$1,0))&lt;&gt;"",Q63+1,""),"")</f>
        <v>2023</v>
      </c>
      <c r="R64" s="43">
        <f>IFERROR(IF(INDEX(J!$A$1:$ZZ$200,MATCH($A64,J!$A$1:$A$200,0),MATCH(R$8,J!$A$1:$ZZ$1,0))&lt;&gt;"",INDEX(J!$A$1:$ZZ$200,MATCH($A64,J!$A$1:$A$200,0),MATCH(R$8,J!$A$1:$ZZ$1,0)),""),"")</f>
        <v>2.29</v>
      </c>
      <c r="S64" s="43">
        <f>IFERROR(IF(INDEX(J!$A$1:$ZZ$200,MATCH($A64,J!$A$1:$A$200,0),MATCH(S$8,J!$A$1:$ZZ$1,0))&lt;&gt;"",INDEX(J!$A$1:$ZZ$200,MATCH($A64,J!$A$1:$A$200,0),MATCH(S$8,J!$A$1:$ZZ$1,0)),""),"")</f>
        <v>74.459999999999994</v>
      </c>
      <c r="T64" s="43">
        <f>IFERROR(IF(INDEX(J!$A$1:$ZZ$200,MATCH($A64,J!$A$1:$A$200,0),MATCH(T$8,J!$A$1:$ZZ$1,0))&lt;&gt;"",INDEX(J!$A$1:$ZZ$200,MATCH($A64,J!$A$1:$A$200,0),MATCH(T$8,J!$A$1:$ZZ$1,0)),""),"")</f>
        <v>39.22</v>
      </c>
      <c r="U64" s="43">
        <f>IFERROR(IF(INDEX(J!$A$1:$ZZ$200,MATCH($A64,J!$A$1:$A$200,0),MATCH(U$8,J!$A$1:$ZZ$1,0))&lt;&gt;"",INDEX(J!$A$1:$ZZ$200,MATCH($A64,J!$A$1:$A$200,0),MATCH(U$8,J!$A$1:$ZZ$1,0)),""),"")</f>
        <v>8.36</v>
      </c>
    </row>
    <row r="65" spans="1:21">
      <c r="A65" s="41">
        <f>IF(A64&lt;&gt;"",IF(INDEX(J!$A$1:$ZZ$200,MATCH(A64+1,J!$A$1:$A$200,0),MATCH(B$8,J!$A$1:$ZZ$1,0))&lt;&gt;"",A64+1,""),"")</f>
        <v>2024</v>
      </c>
      <c r="B65" s="42">
        <f>IFERROR(IF(INDEX(J!$A$1:$ZZ$200,MATCH($A65,J!$A$1:$A$200,0),MATCH(B$8,J!$A$1:$ZZ$1,0))&lt;&gt;"",INDEX(J!$A$1:$ZZ$200,MATCH($A65,J!$A$1:$A$200,0),MATCH(B$8,J!$A$1:$ZZ$1,0)),""),"")</f>
        <v>3667</v>
      </c>
      <c r="C65" s="43">
        <f>IFERROR(IF(INDEX(J!$A$1:$ZZ$200,MATCH($A65,J!$A$1:$A$200,0),MATCH(C$8,J!$A$1:$ZZ$1,0))&lt;&gt;"",INDEX(J!$A$1:$ZZ$200,MATCH($A65,J!$A$1:$A$200,0),MATCH(C$8,J!$A$1:$ZZ$1,0)),""),"")</f>
        <v>43.26</v>
      </c>
      <c r="D65" s="10"/>
      <c r="E65" s="41">
        <f>IF(E64&lt;&gt;"",IF(INDEX(J!$A$1:$ZZ$200,MATCH(E64+1,J!$A$1:$A$200,0),MATCH(F$8,J!$A$1:$ZZ$1,0))&lt;&gt;"",E64+1,""),"")</f>
        <v>2024</v>
      </c>
      <c r="F65" s="43">
        <f>IFERROR(IF(INDEX(J!$A$1:$ZZ$200,MATCH($A65,J!$A$1:$A$200,0),MATCH(F$8,J!$A$1:$ZZ$1,0))&lt;&gt;"",INDEX(J!$A$1:$ZZ$200,MATCH($A65,J!$A$1:$A$200,0),MATCH(F$8,J!$A$1:$ZZ$1,0)),""),"")</f>
        <v>0.53</v>
      </c>
      <c r="G65" s="43">
        <f>IFERROR(IF(INDEX(J!$A$1:$ZZ$200,MATCH($A65,J!$A$1:$A$200,0),MATCH(G$8,J!$A$1:$ZZ$1,0))&lt;&gt;"",INDEX(J!$A$1:$ZZ$200,MATCH($A65,J!$A$1:$A$200,0),MATCH(G$8,J!$A$1:$ZZ$1,0)),""),"")</f>
        <v>0.35</v>
      </c>
      <c r="H65" s="43">
        <f>IFERROR(IF(INDEX(J!$A$1:$ZZ$200,MATCH($A65,J!$A$1:$A$200,0),MATCH(H$8,J!$A$1:$ZZ$1,0))&lt;&gt;"",INDEX(J!$A$1:$ZZ$200,MATCH($A65,J!$A$1:$A$200,0),MATCH(H$8,J!$A$1:$ZZ$1,0)),""),"")</f>
        <v>0.08</v>
      </c>
      <c r="I65" s="43">
        <f>IFERROR(IF(INDEX(J!$A$1:$ZZ$200,MATCH($A65,J!$A$1:$A$200,0),MATCH(I$8,J!$A$1:$ZZ$1,0))&lt;&gt;"",INDEX(J!$A$1:$ZZ$200,MATCH($A65,J!$A$1:$A$200,0),MATCH(I$8,J!$A$1:$ZZ$1,0)),""),"")</f>
        <v>0.1</v>
      </c>
      <c r="J65" s="44" t="str">
        <f>IFERROR(IF(INDEX(J!$A$1:$ZZ$200,MATCH($A65,J!$A$1:$A$200,0),MATCH(J$8,J!$A$1:$ZZ$1,0))&lt;&gt;"",INDEX(J!$A$1:$ZZ$200,MATCH($A65,J!$A$1:$A$200,0),MATCH(J$8,J!$A$1:$ZZ$1,0)),""),"")</f>
        <v/>
      </c>
      <c r="K65" s="10"/>
      <c r="L65" s="41">
        <f>IF(L64&lt;&gt;"",IF(INDEX(J!$A$1:$ZZ$200,MATCH(L64+1,J!$A$1:$A$200,0),MATCH(M$8,J!$A$1:$ZZ$1,0))&lt;&gt;"",L64+1,""),"")</f>
        <v>2024</v>
      </c>
      <c r="M65" s="43">
        <f>IFERROR(IF(INDEX(J!$A$1:$ZZ$200,MATCH($A65,J!$A$1:$A$200,0),MATCH(M$8,J!$A$1:$ZZ$1,0))&lt;&gt;"",INDEX(J!$A$1:$ZZ$200,MATCH($A65,J!$A$1:$A$200,0),MATCH(M$8,J!$A$1:$ZZ$1,0)),""),"")</f>
        <v>-1.54</v>
      </c>
      <c r="N65" s="43">
        <f>IFERROR(IF(INDEX(J!$A$1:$ZZ$200,MATCH($A65,J!$A$1:$A$200,0),MATCH(N$8,J!$A$1:$ZZ$1,0))&lt;&gt;"",INDEX(J!$A$1:$ZZ$200,MATCH($A65,J!$A$1:$A$200,0),MATCH(N$8,J!$A$1:$ZZ$1,0)),""),"")</f>
        <v>0.13</v>
      </c>
      <c r="O65" s="43">
        <f>IFERROR(IF(INDEX(J!$A$1:$ZZ$200,MATCH($A65,J!$A$1:$A$200,0),MATCH(O$8,J!$A$1:$ZZ$1,0))&lt;&gt;"",INDEX(J!$A$1:$ZZ$200,MATCH($A65,J!$A$1:$A$200,0),MATCH(O$8,J!$A$1:$ZZ$1,0)),""),"")</f>
        <v>-1.64</v>
      </c>
      <c r="P65" s="10"/>
      <c r="Q65" s="41">
        <f>IF(Q64&lt;&gt;"",IF(INDEX(J!$A$1:$ZZ$200,MATCH(Q64+1,J!$A$1:$A$200,0),MATCH(R$8,J!$A$1:$ZZ$1,0))&lt;&gt;"",Q64+1,""),"")</f>
        <v>2024</v>
      </c>
      <c r="R65" s="43">
        <f>IFERROR(IF(INDEX(J!$A$1:$ZZ$200,MATCH($A65,J!$A$1:$A$200,0),MATCH(R$8,J!$A$1:$ZZ$1,0))&lt;&gt;"",INDEX(J!$A$1:$ZZ$200,MATCH($A65,J!$A$1:$A$200,0),MATCH(R$8,J!$A$1:$ZZ$1,0)),""),"")</f>
        <v>2.33</v>
      </c>
      <c r="S65" s="43">
        <f>IFERROR(IF(INDEX(J!$A$1:$ZZ$200,MATCH($A65,J!$A$1:$A$200,0),MATCH(S$8,J!$A$1:$ZZ$1,0))&lt;&gt;"",INDEX(J!$A$1:$ZZ$200,MATCH($A65,J!$A$1:$A$200,0),MATCH(S$8,J!$A$1:$ZZ$1,0)),""),"")</f>
        <v>74.52</v>
      </c>
      <c r="T65" s="43">
        <f>IFERROR(IF(INDEX(J!$A$1:$ZZ$200,MATCH($A65,J!$A$1:$A$200,0),MATCH(T$8,J!$A$1:$ZZ$1,0))&lt;&gt;"",INDEX(J!$A$1:$ZZ$200,MATCH($A65,J!$A$1:$A$200,0),MATCH(T$8,J!$A$1:$ZZ$1,0)),""),"")</f>
        <v>39.43</v>
      </c>
      <c r="U65" s="43">
        <f>IFERROR(IF(INDEX(J!$A$1:$ZZ$200,MATCH($A65,J!$A$1:$A$200,0),MATCH(U$8,J!$A$1:$ZZ$1,0))&lt;&gt;"",INDEX(J!$A$1:$ZZ$200,MATCH($A65,J!$A$1:$A$200,0),MATCH(U$8,J!$A$1:$ZZ$1,0)),""),"")</f>
        <v>8.2799999999999994</v>
      </c>
    </row>
    <row r="66" spans="1:21">
      <c r="A66" s="41">
        <f>IF(A65&lt;&gt;"",IF(INDEX(J!$A$1:$ZZ$200,MATCH(A65+1,J!$A$1:$A$200,0),MATCH(B$8,J!$A$1:$ZZ$1,0))&lt;&gt;"",A65+1,""),"")</f>
        <v>2025</v>
      </c>
      <c r="B66" s="42">
        <f>IFERROR(IF(INDEX(J!$A$1:$ZZ$200,MATCH($A66,J!$A$1:$A$200,0),MATCH(B$8,J!$A$1:$ZZ$1,0))&lt;&gt;"",INDEX(J!$A$1:$ZZ$200,MATCH($A66,J!$A$1:$A$200,0),MATCH(B$8,J!$A$1:$ZZ$1,0)),""),"")</f>
        <v>3676.67</v>
      </c>
      <c r="C66" s="43">
        <f>IFERROR(IF(INDEX(J!$A$1:$ZZ$200,MATCH($A66,J!$A$1:$A$200,0),MATCH(C$8,J!$A$1:$ZZ$1,0))&lt;&gt;"",INDEX(J!$A$1:$ZZ$200,MATCH($A66,J!$A$1:$A$200,0),MATCH(C$8,J!$A$1:$ZZ$1,0)),""),"")</f>
        <v>43.28</v>
      </c>
      <c r="D66" s="10"/>
      <c r="E66" s="41">
        <f>IF(E65&lt;&gt;"",IF(INDEX(J!$A$1:$ZZ$200,MATCH(E65+1,J!$A$1:$A$200,0),MATCH(F$8,J!$A$1:$ZZ$1,0))&lt;&gt;"",E65+1,""),"")</f>
        <v>2025</v>
      </c>
      <c r="F66" s="43">
        <f>IFERROR(IF(INDEX(J!$A$1:$ZZ$200,MATCH($A66,J!$A$1:$A$200,0),MATCH(F$8,J!$A$1:$ZZ$1,0))&lt;&gt;"",INDEX(J!$A$1:$ZZ$200,MATCH($A66,J!$A$1:$A$200,0),MATCH(F$8,J!$A$1:$ZZ$1,0)),""),"")</f>
        <v>0.35</v>
      </c>
      <c r="G66" s="43">
        <f>IFERROR(IF(INDEX(J!$A$1:$ZZ$200,MATCH($A66,J!$A$1:$A$200,0),MATCH(G$8,J!$A$1:$ZZ$1,0))&lt;&gt;"",INDEX(J!$A$1:$ZZ$200,MATCH($A66,J!$A$1:$A$200,0),MATCH(G$8,J!$A$1:$ZZ$1,0)),""),"")</f>
        <v>0.31</v>
      </c>
      <c r="H66" s="43">
        <f>IFERROR(IF(INDEX(J!$A$1:$ZZ$200,MATCH($A66,J!$A$1:$A$200,0),MATCH(H$8,J!$A$1:$ZZ$1,0))&lt;&gt;"",INDEX(J!$A$1:$ZZ$200,MATCH($A66,J!$A$1:$A$200,0),MATCH(H$8,J!$A$1:$ZZ$1,0)),""),"")</f>
        <v>-0.06</v>
      </c>
      <c r="I66" s="43">
        <f>IFERROR(IF(INDEX(J!$A$1:$ZZ$200,MATCH($A66,J!$A$1:$A$200,0),MATCH(I$8,J!$A$1:$ZZ$1,0))&lt;&gt;"",INDEX(J!$A$1:$ZZ$200,MATCH($A66,J!$A$1:$A$200,0),MATCH(I$8,J!$A$1:$ZZ$1,0)),""),"")</f>
        <v>0.09</v>
      </c>
      <c r="J66" s="44" t="str">
        <f>IFERROR(IF(INDEX(J!$A$1:$ZZ$200,MATCH($A66,J!$A$1:$A$200,0),MATCH(J$8,J!$A$1:$ZZ$1,0))&lt;&gt;"",INDEX(J!$A$1:$ZZ$200,MATCH($A66,J!$A$1:$A$200,0),MATCH(J$8,J!$A$1:$ZZ$1,0)),""),"")</f>
        <v/>
      </c>
      <c r="K66" s="10"/>
      <c r="L66" s="41">
        <f>IF(L65&lt;&gt;"",IF(INDEX(J!$A$1:$ZZ$200,MATCH(L65+1,J!$A$1:$A$200,0),MATCH(M$8,J!$A$1:$ZZ$1,0))&lt;&gt;"",L65+1,""),"")</f>
        <v>2025</v>
      </c>
      <c r="M66" s="43">
        <f>IFERROR(IF(INDEX(J!$A$1:$ZZ$200,MATCH($A66,J!$A$1:$A$200,0),MATCH(M$8,J!$A$1:$ZZ$1,0))&lt;&gt;"",INDEX(J!$A$1:$ZZ$200,MATCH($A66,J!$A$1:$A$200,0),MATCH(M$8,J!$A$1:$ZZ$1,0)),""),"")</f>
        <v>-1.35</v>
      </c>
      <c r="N66" s="43">
        <f>IFERROR(IF(INDEX(J!$A$1:$ZZ$200,MATCH($A66,J!$A$1:$A$200,0),MATCH(N$8,J!$A$1:$ZZ$1,0))&lt;&gt;"",INDEX(J!$A$1:$ZZ$200,MATCH($A66,J!$A$1:$A$200,0),MATCH(N$8,J!$A$1:$ZZ$1,0)),""),"")</f>
        <v>-0.16</v>
      </c>
      <c r="O66" s="43">
        <f>IFERROR(IF(INDEX(J!$A$1:$ZZ$200,MATCH($A66,J!$A$1:$A$200,0),MATCH(O$8,J!$A$1:$ZZ$1,0))&lt;&gt;"",INDEX(J!$A$1:$ZZ$200,MATCH($A66,J!$A$1:$A$200,0),MATCH(O$8,J!$A$1:$ZZ$1,0)),""),"")</f>
        <v>-1.1499999999999999</v>
      </c>
      <c r="P66" s="10"/>
      <c r="Q66" s="41">
        <f>IF(Q65&lt;&gt;"",IF(INDEX(J!$A$1:$ZZ$200,MATCH(Q65+1,J!$A$1:$A$200,0),MATCH(R$8,J!$A$1:$ZZ$1,0))&lt;&gt;"",Q65+1,""),"")</f>
        <v>2025</v>
      </c>
      <c r="R66" s="43">
        <f>IFERROR(IF(INDEX(J!$A$1:$ZZ$200,MATCH($A66,J!$A$1:$A$200,0),MATCH(R$8,J!$A$1:$ZZ$1,0))&lt;&gt;"",INDEX(J!$A$1:$ZZ$200,MATCH($A66,J!$A$1:$A$200,0),MATCH(R$8,J!$A$1:$ZZ$1,0)),""),"")</f>
        <v>2.42</v>
      </c>
      <c r="S66" s="43">
        <f>IFERROR(IF(INDEX(J!$A$1:$ZZ$200,MATCH($A66,J!$A$1:$A$200,0),MATCH(S$8,J!$A$1:$ZZ$1,0))&lt;&gt;"",INDEX(J!$A$1:$ZZ$200,MATCH($A66,J!$A$1:$A$200,0),MATCH(S$8,J!$A$1:$ZZ$1,0)),""),"")</f>
        <v>74.569999999999993</v>
      </c>
      <c r="T66" s="43">
        <f>IFERROR(IF(INDEX(J!$A$1:$ZZ$200,MATCH($A66,J!$A$1:$A$200,0),MATCH(T$8,J!$A$1:$ZZ$1,0))&lt;&gt;"",INDEX(J!$A$1:$ZZ$200,MATCH($A66,J!$A$1:$A$200,0),MATCH(T$8,J!$A$1:$ZZ$1,0)),""),"")</f>
        <v>39.64</v>
      </c>
      <c r="U66" s="43">
        <f>IFERROR(IF(INDEX(J!$A$1:$ZZ$200,MATCH($A66,J!$A$1:$A$200,0),MATCH(U$8,J!$A$1:$ZZ$1,0))&lt;&gt;"",INDEX(J!$A$1:$ZZ$200,MATCH($A66,J!$A$1:$A$200,0),MATCH(U$8,J!$A$1:$ZZ$1,0)),""),"")</f>
        <v>8.23</v>
      </c>
    </row>
    <row r="67" spans="1:21">
      <c r="A67" s="41">
        <f>IF(A66&lt;&gt;"",IF(INDEX(J!$A$1:$ZZ$200,MATCH(A66+1,J!$A$1:$A$200,0),MATCH(B$8,J!$A$1:$ZZ$1,0))&lt;&gt;"",A66+1,""),"")</f>
        <v>2026</v>
      </c>
      <c r="B67" s="42">
        <f>IFERROR(IF(INDEX(J!$A$1:$ZZ$200,MATCH($A67,J!$A$1:$A$200,0),MATCH(B$8,J!$A$1:$ZZ$1,0))&lt;&gt;"",INDEX(J!$A$1:$ZZ$200,MATCH($A67,J!$A$1:$A$200,0),MATCH(B$8,J!$A$1:$ZZ$1,0)),""),"")</f>
        <v>3690.19</v>
      </c>
      <c r="C67" s="43">
        <f>IFERROR(IF(INDEX(J!$A$1:$ZZ$200,MATCH($A67,J!$A$1:$A$200,0),MATCH(C$8,J!$A$1:$ZZ$1,0))&lt;&gt;"",INDEX(J!$A$1:$ZZ$200,MATCH($A67,J!$A$1:$A$200,0),MATCH(C$8,J!$A$1:$ZZ$1,0)),""),"")</f>
        <v>43.35</v>
      </c>
      <c r="D67" s="10"/>
      <c r="E67" s="41">
        <f>IF(E66&lt;&gt;"",IF(INDEX(J!$A$1:$ZZ$200,MATCH(E66+1,J!$A$1:$A$200,0),MATCH(F$8,J!$A$1:$ZZ$1,0))&lt;&gt;"",E66+1,""),"")</f>
        <v>2026</v>
      </c>
      <c r="F67" s="43">
        <f>IFERROR(IF(INDEX(J!$A$1:$ZZ$200,MATCH($A67,J!$A$1:$A$200,0),MATCH(F$8,J!$A$1:$ZZ$1,0))&lt;&gt;"",INDEX(J!$A$1:$ZZ$200,MATCH($A67,J!$A$1:$A$200,0),MATCH(F$8,J!$A$1:$ZZ$1,0)),""),"")</f>
        <v>0.38</v>
      </c>
      <c r="G67" s="43">
        <f>IFERROR(IF(INDEX(J!$A$1:$ZZ$200,MATCH($A67,J!$A$1:$A$200,0),MATCH(G$8,J!$A$1:$ZZ$1,0))&lt;&gt;"",INDEX(J!$A$1:$ZZ$200,MATCH($A67,J!$A$1:$A$200,0),MATCH(G$8,J!$A$1:$ZZ$1,0)),""),"")</f>
        <v>0.28000000000000003</v>
      </c>
      <c r="H67" s="43">
        <f>IFERROR(IF(INDEX(J!$A$1:$ZZ$200,MATCH($A67,J!$A$1:$A$200,0),MATCH(H$8,J!$A$1:$ZZ$1,0))&lt;&gt;"",INDEX(J!$A$1:$ZZ$200,MATCH($A67,J!$A$1:$A$200,0),MATCH(H$8,J!$A$1:$ZZ$1,0)),""),"")</f>
        <v>-0.15</v>
      </c>
      <c r="I67" s="43">
        <f>IFERROR(IF(INDEX(J!$A$1:$ZZ$200,MATCH($A67,J!$A$1:$A$200,0),MATCH(I$8,J!$A$1:$ZZ$1,0))&lt;&gt;"",INDEX(J!$A$1:$ZZ$200,MATCH($A67,J!$A$1:$A$200,0),MATCH(I$8,J!$A$1:$ZZ$1,0)),""),"")</f>
        <v>0.25</v>
      </c>
      <c r="J67" s="44" t="str">
        <f>IFERROR(IF(INDEX(J!$A$1:$ZZ$200,MATCH($A67,J!$A$1:$A$200,0),MATCH(J$8,J!$A$1:$ZZ$1,0))&lt;&gt;"",INDEX(J!$A$1:$ZZ$200,MATCH($A67,J!$A$1:$A$200,0),MATCH(J$8,J!$A$1:$ZZ$1,0)),""),"")</f>
        <v/>
      </c>
      <c r="K67" s="10"/>
      <c r="L67" s="41" t="str">
        <f>IF(L66&lt;&gt;"",IF(INDEX(J!$A$1:$ZZ$200,MATCH(L66+1,J!$A$1:$A$200,0),MATCH(M$8,J!$A$1:$ZZ$1,0))&lt;&gt;"",L66+1,""),"")</f>
        <v/>
      </c>
      <c r="M67" s="43" t="str">
        <f>IFERROR(IF(INDEX(J!$A$1:$ZZ$200,MATCH($A67,J!$A$1:$A$200,0),MATCH(M$8,J!$A$1:$ZZ$1,0))&lt;&gt;"",INDEX(J!$A$1:$ZZ$200,MATCH($A67,J!$A$1:$A$200,0),MATCH(M$8,J!$A$1:$ZZ$1,0)),""),"")</f>
        <v/>
      </c>
      <c r="N67" s="43" t="str">
        <f>IFERROR(IF(INDEX(J!$A$1:$ZZ$200,MATCH($A67,J!$A$1:$A$200,0),MATCH(N$8,J!$A$1:$ZZ$1,0))&lt;&gt;"",INDEX(J!$A$1:$ZZ$200,MATCH($A67,J!$A$1:$A$200,0),MATCH(N$8,J!$A$1:$ZZ$1,0)),""),"")</f>
        <v/>
      </c>
      <c r="O67" s="43" t="str">
        <f>IFERROR(IF(INDEX(J!$A$1:$ZZ$200,MATCH($A67,J!$A$1:$A$200,0),MATCH(O$8,J!$A$1:$ZZ$1,0))&lt;&gt;"",INDEX(J!$A$1:$ZZ$200,MATCH($A67,J!$A$1:$A$200,0),MATCH(O$8,J!$A$1:$ZZ$1,0)),""),"")</f>
        <v/>
      </c>
      <c r="P67" s="10"/>
      <c r="Q67" s="41">
        <f>IF(Q66&lt;&gt;"",IF(INDEX(J!$A$1:$ZZ$200,MATCH(Q66+1,J!$A$1:$A$200,0),MATCH(R$8,J!$A$1:$ZZ$1,0))&lt;&gt;"",Q66+1,""),"")</f>
        <v>2026</v>
      </c>
      <c r="R67" s="43">
        <f>IFERROR(IF(INDEX(J!$A$1:$ZZ$200,MATCH($A67,J!$A$1:$A$200,0),MATCH(R$8,J!$A$1:$ZZ$1,0))&lt;&gt;"",INDEX(J!$A$1:$ZZ$200,MATCH($A67,J!$A$1:$A$200,0),MATCH(R$8,J!$A$1:$ZZ$1,0)),""),"")</f>
        <v>2.46</v>
      </c>
      <c r="S67" s="43">
        <f>IFERROR(IF(INDEX(J!$A$1:$ZZ$200,MATCH($A67,J!$A$1:$A$200,0),MATCH(S$8,J!$A$1:$ZZ$1,0))&lt;&gt;"",INDEX(J!$A$1:$ZZ$200,MATCH($A67,J!$A$1:$A$200,0),MATCH(S$8,J!$A$1:$ZZ$1,0)),""),"")</f>
        <v>74.599999999999994</v>
      </c>
      <c r="T67" s="43">
        <f>IFERROR(IF(INDEX(J!$A$1:$ZZ$200,MATCH($A67,J!$A$1:$A$200,0),MATCH(T$8,J!$A$1:$ZZ$1,0))&lt;&gt;"",INDEX(J!$A$1:$ZZ$200,MATCH($A67,J!$A$1:$A$200,0),MATCH(T$8,J!$A$1:$ZZ$1,0)),""),"")</f>
        <v>39.82</v>
      </c>
      <c r="U67" s="43">
        <f>IFERROR(IF(INDEX(J!$A$1:$ZZ$200,MATCH($A67,J!$A$1:$A$200,0),MATCH(U$8,J!$A$1:$ZZ$1,0))&lt;&gt;"",INDEX(J!$A$1:$ZZ$200,MATCH($A67,J!$A$1:$A$200,0),MATCH(U$8,J!$A$1:$ZZ$1,0)),""),"")</f>
        <v>8.1999999999999993</v>
      </c>
    </row>
    <row r="68" spans="1:21">
      <c r="A68" s="41">
        <f>IF(A67&lt;&gt;"",IF(INDEX(J!$A$1:$ZZ$200,MATCH(A67+1,J!$A$1:$A$200,0),MATCH(B$8,J!$A$1:$ZZ$1,0))&lt;&gt;"",A67+1,""),"")</f>
        <v>2027</v>
      </c>
      <c r="B68" s="42">
        <f>IFERROR(IF(INDEX(J!$A$1:$ZZ$200,MATCH($A68,J!$A$1:$A$200,0),MATCH(B$8,J!$A$1:$ZZ$1,0))&lt;&gt;"",INDEX(J!$A$1:$ZZ$200,MATCH($A68,J!$A$1:$A$200,0),MATCH(B$8,J!$A$1:$ZZ$1,0)),""),"")</f>
        <v>3702.21</v>
      </c>
      <c r="C68" s="43">
        <f>IFERROR(IF(INDEX(J!$A$1:$ZZ$200,MATCH($A68,J!$A$1:$A$200,0),MATCH(C$8,J!$A$1:$ZZ$1,0))&lt;&gt;"",INDEX(J!$A$1:$ZZ$200,MATCH($A68,J!$A$1:$A$200,0),MATCH(C$8,J!$A$1:$ZZ$1,0)),""),"")</f>
        <v>43.42</v>
      </c>
      <c r="D68" s="10"/>
      <c r="E68" s="41">
        <f>IF(E67&lt;&gt;"",IF(INDEX(J!$A$1:$ZZ$200,MATCH(E67+1,J!$A$1:$A$200,0),MATCH(F$8,J!$A$1:$ZZ$1,0))&lt;&gt;"",E67+1,""),"")</f>
        <v>2027</v>
      </c>
      <c r="F68" s="43">
        <f>IFERROR(IF(INDEX(J!$A$1:$ZZ$200,MATCH($A68,J!$A$1:$A$200,0),MATCH(F$8,J!$A$1:$ZZ$1,0))&lt;&gt;"",INDEX(J!$A$1:$ZZ$200,MATCH($A68,J!$A$1:$A$200,0),MATCH(F$8,J!$A$1:$ZZ$1,0)),""),"")</f>
        <v>0.33</v>
      </c>
      <c r="G68" s="43">
        <f>IFERROR(IF(INDEX(J!$A$1:$ZZ$200,MATCH($A68,J!$A$1:$A$200,0),MATCH(G$8,J!$A$1:$ZZ$1,0))&lt;&gt;"",INDEX(J!$A$1:$ZZ$200,MATCH($A68,J!$A$1:$A$200,0),MATCH(G$8,J!$A$1:$ZZ$1,0)),""),"")</f>
        <v>0.27</v>
      </c>
      <c r="H68" s="43">
        <f>IFERROR(IF(INDEX(J!$A$1:$ZZ$200,MATCH($A68,J!$A$1:$A$200,0),MATCH(H$8,J!$A$1:$ZZ$1,0))&lt;&gt;"",INDEX(J!$A$1:$ZZ$200,MATCH($A68,J!$A$1:$A$200,0),MATCH(H$8,J!$A$1:$ZZ$1,0)),""),"")</f>
        <v>-0.21</v>
      </c>
      <c r="I68" s="43">
        <f>IFERROR(IF(INDEX(J!$A$1:$ZZ$200,MATCH($A68,J!$A$1:$A$200,0),MATCH(I$8,J!$A$1:$ZZ$1,0))&lt;&gt;"",INDEX(J!$A$1:$ZZ$200,MATCH($A68,J!$A$1:$A$200,0),MATCH(I$8,J!$A$1:$ZZ$1,0)),""),"")</f>
        <v>0.25</v>
      </c>
      <c r="J68" s="44" t="str">
        <f>IFERROR(IF(INDEX(J!$A$1:$ZZ$200,MATCH($A68,J!$A$1:$A$200,0),MATCH(J$8,J!$A$1:$ZZ$1,0))&lt;&gt;"",INDEX(J!$A$1:$ZZ$200,MATCH($A68,J!$A$1:$A$200,0),MATCH(J$8,J!$A$1:$ZZ$1,0)),""),"")</f>
        <v/>
      </c>
      <c r="K68" s="10"/>
      <c r="L68" s="41" t="str">
        <f>IF(L67&lt;&gt;"",IF(INDEX(J!$A$1:$ZZ$200,MATCH(L67+1,J!$A$1:$A$200,0),MATCH(M$8,J!$A$1:$ZZ$1,0))&lt;&gt;"",L67+1,""),"")</f>
        <v/>
      </c>
      <c r="M68" s="43" t="str">
        <f>IFERROR(IF(INDEX(J!$A$1:$ZZ$200,MATCH($A68,J!$A$1:$A$200,0),MATCH(M$8,J!$A$1:$ZZ$1,0))&lt;&gt;"",INDEX(J!$A$1:$ZZ$200,MATCH($A68,J!$A$1:$A$200,0),MATCH(M$8,J!$A$1:$ZZ$1,0)),""),"")</f>
        <v/>
      </c>
      <c r="N68" s="43" t="str">
        <f>IFERROR(IF(INDEX(J!$A$1:$ZZ$200,MATCH($A68,J!$A$1:$A$200,0),MATCH(N$8,J!$A$1:$ZZ$1,0))&lt;&gt;"",INDEX(J!$A$1:$ZZ$200,MATCH($A68,J!$A$1:$A$200,0),MATCH(N$8,J!$A$1:$ZZ$1,0)),""),"")</f>
        <v/>
      </c>
      <c r="O68" s="43" t="str">
        <f>IFERROR(IF(INDEX(J!$A$1:$ZZ$200,MATCH($A68,J!$A$1:$A$200,0),MATCH(O$8,J!$A$1:$ZZ$1,0))&lt;&gt;"",INDEX(J!$A$1:$ZZ$200,MATCH($A68,J!$A$1:$A$200,0),MATCH(O$8,J!$A$1:$ZZ$1,0)),""),"")</f>
        <v/>
      </c>
      <c r="P68" s="10"/>
      <c r="Q68" s="41">
        <f>IF(Q67&lt;&gt;"",IF(INDEX(J!$A$1:$ZZ$200,MATCH(Q67+1,J!$A$1:$A$200,0),MATCH(R$8,J!$A$1:$ZZ$1,0))&lt;&gt;"",Q67+1,""),"")</f>
        <v>2027</v>
      </c>
      <c r="R68" s="43">
        <f>IFERROR(IF(INDEX(J!$A$1:$ZZ$200,MATCH($A68,J!$A$1:$A$200,0),MATCH(R$8,J!$A$1:$ZZ$1,0))&lt;&gt;"",INDEX(J!$A$1:$ZZ$200,MATCH($A68,J!$A$1:$A$200,0),MATCH(R$8,J!$A$1:$ZZ$1,0)),""),"")</f>
        <v>2.5099999999999998</v>
      </c>
      <c r="S68" s="43">
        <f>IFERROR(IF(INDEX(J!$A$1:$ZZ$200,MATCH($A68,J!$A$1:$A$200,0),MATCH(S$8,J!$A$1:$ZZ$1,0))&lt;&gt;"",INDEX(J!$A$1:$ZZ$200,MATCH($A68,J!$A$1:$A$200,0),MATCH(S$8,J!$A$1:$ZZ$1,0)),""),"")</f>
        <v>74.56</v>
      </c>
      <c r="T68" s="43">
        <f>IFERROR(IF(INDEX(J!$A$1:$ZZ$200,MATCH($A68,J!$A$1:$A$200,0),MATCH(T$8,J!$A$1:$ZZ$1,0))&lt;&gt;"",INDEX(J!$A$1:$ZZ$200,MATCH($A68,J!$A$1:$A$200,0),MATCH(T$8,J!$A$1:$ZZ$1,0)),""),"")</f>
        <v>40</v>
      </c>
      <c r="U68" s="43">
        <f>IFERROR(IF(INDEX(J!$A$1:$ZZ$200,MATCH($A68,J!$A$1:$A$200,0),MATCH(U$8,J!$A$1:$ZZ$1,0))&lt;&gt;"",INDEX(J!$A$1:$ZZ$200,MATCH($A68,J!$A$1:$A$200,0),MATCH(U$8,J!$A$1:$ZZ$1,0)),""),"")</f>
        <v>8.17</v>
      </c>
    </row>
    <row r="69" spans="1:21">
      <c r="A69" s="41">
        <f>IF(A68&lt;&gt;"",IF(INDEX(J!$A$1:$ZZ$200,MATCH(A68+1,J!$A$1:$A$200,0),MATCH(B$8,J!$A$1:$ZZ$1,0))&lt;&gt;"",A68+1,""),"")</f>
        <v>2028</v>
      </c>
      <c r="B69" s="42">
        <f>IFERROR(IF(INDEX(J!$A$1:$ZZ$200,MATCH($A69,J!$A$1:$A$200,0),MATCH(B$8,J!$A$1:$ZZ$1,0))&lt;&gt;"",INDEX(J!$A$1:$ZZ$200,MATCH($A69,J!$A$1:$A$200,0),MATCH(B$8,J!$A$1:$ZZ$1,0)),""),"")</f>
        <v>3713.85</v>
      </c>
      <c r="C69" s="43">
        <f>IFERROR(IF(INDEX(J!$A$1:$ZZ$200,MATCH($A69,J!$A$1:$A$200,0),MATCH(C$8,J!$A$1:$ZZ$1,0))&lt;&gt;"",INDEX(J!$A$1:$ZZ$200,MATCH($A69,J!$A$1:$A$200,0),MATCH(C$8,J!$A$1:$ZZ$1,0)),""),"")</f>
        <v>43.5</v>
      </c>
      <c r="D69" s="10"/>
      <c r="E69" s="41">
        <f>IF(E68&lt;&gt;"",IF(INDEX(J!$A$1:$ZZ$200,MATCH(E68+1,J!$A$1:$A$200,0),MATCH(F$8,J!$A$1:$ZZ$1,0))&lt;&gt;"",E68+1,""),"")</f>
        <v>2028</v>
      </c>
      <c r="F69" s="43">
        <f>IFERROR(IF(INDEX(J!$A$1:$ZZ$200,MATCH($A69,J!$A$1:$A$200,0),MATCH(F$8,J!$A$1:$ZZ$1,0))&lt;&gt;"",INDEX(J!$A$1:$ZZ$200,MATCH($A69,J!$A$1:$A$200,0),MATCH(F$8,J!$A$1:$ZZ$1,0)),""),"")</f>
        <v>0.31</v>
      </c>
      <c r="G69" s="43">
        <f>IFERROR(IF(INDEX(J!$A$1:$ZZ$200,MATCH($A69,J!$A$1:$A$200,0),MATCH(G$8,J!$A$1:$ZZ$1,0))&lt;&gt;"",INDEX(J!$A$1:$ZZ$200,MATCH($A69,J!$A$1:$A$200,0),MATCH(G$8,J!$A$1:$ZZ$1,0)),""),"")</f>
        <v>0.28000000000000003</v>
      </c>
      <c r="H69" s="43">
        <f>IFERROR(IF(INDEX(J!$A$1:$ZZ$200,MATCH($A69,J!$A$1:$A$200,0),MATCH(H$8,J!$A$1:$ZZ$1,0))&lt;&gt;"",INDEX(J!$A$1:$ZZ$200,MATCH($A69,J!$A$1:$A$200,0),MATCH(H$8,J!$A$1:$ZZ$1,0)),""),"")</f>
        <v>-0.25</v>
      </c>
      <c r="I69" s="43">
        <f>IFERROR(IF(INDEX(J!$A$1:$ZZ$200,MATCH($A69,J!$A$1:$A$200,0),MATCH(I$8,J!$A$1:$ZZ$1,0))&lt;&gt;"",INDEX(J!$A$1:$ZZ$200,MATCH($A69,J!$A$1:$A$200,0),MATCH(I$8,J!$A$1:$ZZ$1,0)),""),"")</f>
        <v>0.25</v>
      </c>
      <c r="J69" s="44" t="str">
        <f>IFERROR(IF(INDEX(J!$A$1:$ZZ$200,MATCH($A69,J!$A$1:$A$200,0),MATCH(J$8,J!$A$1:$ZZ$1,0))&lt;&gt;"",INDEX(J!$A$1:$ZZ$200,MATCH($A69,J!$A$1:$A$200,0),MATCH(J$8,J!$A$1:$ZZ$1,0)),""),"")</f>
        <v/>
      </c>
      <c r="K69" s="10"/>
      <c r="L69" s="41" t="str">
        <f>IF(L68&lt;&gt;"",IF(INDEX(J!$A$1:$ZZ$200,MATCH(L68+1,J!$A$1:$A$200,0),MATCH(M$8,J!$A$1:$ZZ$1,0))&lt;&gt;"",L68+1,""),"")</f>
        <v/>
      </c>
      <c r="M69" s="43" t="str">
        <f>IFERROR(IF(INDEX(J!$A$1:$ZZ$200,MATCH($A69,J!$A$1:$A$200,0),MATCH(M$8,J!$A$1:$ZZ$1,0))&lt;&gt;"",INDEX(J!$A$1:$ZZ$200,MATCH($A69,J!$A$1:$A$200,0),MATCH(M$8,J!$A$1:$ZZ$1,0)),""),"")</f>
        <v/>
      </c>
      <c r="N69" s="43" t="str">
        <f>IFERROR(IF(INDEX(J!$A$1:$ZZ$200,MATCH($A69,J!$A$1:$A$200,0),MATCH(N$8,J!$A$1:$ZZ$1,0))&lt;&gt;"",INDEX(J!$A$1:$ZZ$200,MATCH($A69,J!$A$1:$A$200,0),MATCH(N$8,J!$A$1:$ZZ$1,0)),""),"")</f>
        <v/>
      </c>
      <c r="O69" s="43" t="str">
        <f>IFERROR(IF(INDEX(J!$A$1:$ZZ$200,MATCH($A69,J!$A$1:$A$200,0),MATCH(O$8,J!$A$1:$ZZ$1,0))&lt;&gt;"",INDEX(J!$A$1:$ZZ$200,MATCH($A69,J!$A$1:$A$200,0),MATCH(O$8,J!$A$1:$ZZ$1,0)),""),"")</f>
        <v/>
      </c>
      <c r="P69" s="10"/>
      <c r="Q69" s="41">
        <f>IF(Q68&lt;&gt;"",IF(INDEX(J!$A$1:$ZZ$200,MATCH(Q68+1,J!$A$1:$A$200,0),MATCH(R$8,J!$A$1:$ZZ$1,0))&lt;&gt;"",Q68+1,""),"")</f>
        <v>2028</v>
      </c>
      <c r="R69" s="43">
        <f>IFERROR(IF(INDEX(J!$A$1:$ZZ$200,MATCH($A69,J!$A$1:$A$200,0),MATCH(R$8,J!$A$1:$ZZ$1,0))&lt;&gt;"",INDEX(J!$A$1:$ZZ$200,MATCH($A69,J!$A$1:$A$200,0),MATCH(R$8,J!$A$1:$ZZ$1,0)),""),"")</f>
        <v>2.54</v>
      </c>
      <c r="S69" s="43">
        <f>IFERROR(IF(INDEX(J!$A$1:$ZZ$200,MATCH($A69,J!$A$1:$A$200,0),MATCH(S$8,J!$A$1:$ZZ$1,0))&lt;&gt;"",INDEX(J!$A$1:$ZZ$200,MATCH($A69,J!$A$1:$A$200,0),MATCH(S$8,J!$A$1:$ZZ$1,0)),""),"")</f>
        <v>74.48</v>
      </c>
      <c r="T69" s="43">
        <f>IFERROR(IF(INDEX(J!$A$1:$ZZ$200,MATCH($A69,J!$A$1:$A$200,0),MATCH(T$8,J!$A$1:$ZZ$1,0))&lt;&gt;"",INDEX(J!$A$1:$ZZ$200,MATCH($A69,J!$A$1:$A$200,0),MATCH(T$8,J!$A$1:$ZZ$1,0)),""),"")</f>
        <v>40.159999999999997</v>
      </c>
      <c r="U69" s="43">
        <f>IFERROR(IF(INDEX(J!$A$1:$ZZ$200,MATCH($A69,J!$A$1:$A$200,0),MATCH(U$8,J!$A$1:$ZZ$1,0))&lt;&gt;"",INDEX(J!$A$1:$ZZ$200,MATCH($A69,J!$A$1:$A$200,0),MATCH(U$8,J!$A$1:$ZZ$1,0)),""),"")</f>
        <v>8.16</v>
      </c>
    </row>
    <row r="70" spans="1:21">
      <c r="A70" s="41">
        <f>IF(A69&lt;&gt;"",IF(INDEX(J!$A$1:$ZZ$200,MATCH(A69+1,J!$A$1:$A$200,0),MATCH(B$8,J!$A$1:$ZZ$1,0))&lt;&gt;"",A69+1,""),"")</f>
        <v>2029</v>
      </c>
      <c r="B70" s="42">
        <f>IFERROR(IF(INDEX(J!$A$1:$ZZ$200,MATCH($A70,J!$A$1:$A$200,0),MATCH(B$8,J!$A$1:$ZZ$1,0))&lt;&gt;"",INDEX(J!$A$1:$ZZ$200,MATCH($A70,J!$A$1:$A$200,0),MATCH(B$8,J!$A$1:$ZZ$1,0)),""),"")</f>
        <v>3724.25</v>
      </c>
      <c r="C70" s="43">
        <f>IFERROR(IF(INDEX(J!$A$1:$ZZ$200,MATCH($A70,J!$A$1:$A$200,0),MATCH(C$8,J!$A$1:$ZZ$1,0))&lt;&gt;"",INDEX(J!$A$1:$ZZ$200,MATCH($A70,J!$A$1:$A$200,0),MATCH(C$8,J!$A$1:$ZZ$1,0)),""),"")</f>
        <v>43.58</v>
      </c>
      <c r="D70" s="10"/>
      <c r="E70" s="41">
        <f>IF(E69&lt;&gt;"",IF(INDEX(J!$A$1:$ZZ$200,MATCH(E69+1,J!$A$1:$A$200,0),MATCH(F$8,J!$A$1:$ZZ$1,0))&lt;&gt;"",E69+1,""),"")</f>
        <v>2029</v>
      </c>
      <c r="F70" s="43">
        <f>IFERROR(IF(INDEX(J!$A$1:$ZZ$200,MATCH($A70,J!$A$1:$A$200,0),MATCH(F$8,J!$A$1:$ZZ$1,0))&lt;&gt;"",INDEX(J!$A$1:$ZZ$200,MATCH($A70,J!$A$1:$A$200,0),MATCH(F$8,J!$A$1:$ZZ$1,0)),""),"")</f>
        <v>0.27</v>
      </c>
      <c r="G70" s="43">
        <f>IFERROR(IF(INDEX(J!$A$1:$ZZ$200,MATCH($A70,J!$A$1:$A$200,0),MATCH(G$8,J!$A$1:$ZZ$1,0))&lt;&gt;"",INDEX(J!$A$1:$ZZ$200,MATCH($A70,J!$A$1:$A$200,0),MATCH(G$8,J!$A$1:$ZZ$1,0)),""),"")</f>
        <v>0.28000000000000003</v>
      </c>
      <c r="H70" s="43">
        <f>IFERROR(IF(INDEX(J!$A$1:$ZZ$200,MATCH($A70,J!$A$1:$A$200,0),MATCH(H$8,J!$A$1:$ZZ$1,0))&lt;&gt;"",INDEX(J!$A$1:$ZZ$200,MATCH($A70,J!$A$1:$A$200,0),MATCH(H$8,J!$A$1:$ZZ$1,0)),""),"")</f>
        <v>-0.28999999999999998</v>
      </c>
      <c r="I70" s="43">
        <f>IFERROR(IF(INDEX(J!$A$1:$ZZ$200,MATCH($A70,J!$A$1:$A$200,0),MATCH(I$8,J!$A$1:$ZZ$1,0))&lt;&gt;"",INDEX(J!$A$1:$ZZ$200,MATCH($A70,J!$A$1:$A$200,0),MATCH(I$8,J!$A$1:$ZZ$1,0)),""),"")</f>
        <v>0.25</v>
      </c>
      <c r="J70" s="44" t="str">
        <f>IFERROR(IF(INDEX(J!$A$1:$ZZ$200,MATCH($A70,J!$A$1:$A$200,0),MATCH(J$8,J!$A$1:$ZZ$1,0))&lt;&gt;"",INDEX(J!$A$1:$ZZ$200,MATCH($A70,J!$A$1:$A$200,0),MATCH(J$8,J!$A$1:$ZZ$1,0)),""),"")</f>
        <v/>
      </c>
      <c r="K70" s="10"/>
      <c r="L70" s="41" t="str">
        <f>IF(L69&lt;&gt;"",IF(INDEX(J!$A$1:$ZZ$200,MATCH(L69+1,J!$A$1:$A$200,0),MATCH(M$8,J!$A$1:$ZZ$1,0))&lt;&gt;"",L69+1,""),"")</f>
        <v/>
      </c>
      <c r="M70" s="43" t="str">
        <f>IFERROR(IF(INDEX(J!$A$1:$ZZ$200,MATCH($A70,J!$A$1:$A$200,0),MATCH(M$8,J!$A$1:$ZZ$1,0))&lt;&gt;"",INDEX(J!$A$1:$ZZ$200,MATCH($A70,J!$A$1:$A$200,0),MATCH(M$8,J!$A$1:$ZZ$1,0)),""),"")</f>
        <v/>
      </c>
      <c r="N70" s="43" t="str">
        <f>IFERROR(IF(INDEX(J!$A$1:$ZZ$200,MATCH($A70,J!$A$1:$A$200,0),MATCH(N$8,J!$A$1:$ZZ$1,0))&lt;&gt;"",INDEX(J!$A$1:$ZZ$200,MATCH($A70,J!$A$1:$A$200,0),MATCH(N$8,J!$A$1:$ZZ$1,0)),""),"")</f>
        <v/>
      </c>
      <c r="O70" s="43" t="str">
        <f>IFERROR(IF(INDEX(J!$A$1:$ZZ$200,MATCH($A70,J!$A$1:$A$200,0),MATCH(O$8,J!$A$1:$ZZ$1,0))&lt;&gt;"",INDEX(J!$A$1:$ZZ$200,MATCH($A70,J!$A$1:$A$200,0),MATCH(O$8,J!$A$1:$ZZ$1,0)),""),"")</f>
        <v/>
      </c>
      <c r="P70" s="10"/>
      <c r="Q70" s="41">
        <f>IF(Q69&lt;&gt;"",IF(INDEX(J!$A$1:$ZZ$200,MATCH(Q69+1,J!$A$1:$A$200,0),MATCH(R$8,J!$A$1:$ZZ$1,0))&lt;&gt;"",Q69+1,""),"")</f>
        <v>2029</v>
      </c>
      <c r="R70" s="43">
        <f>IFERROR(IF(INDEX(J!$A$1:$ZZ$200,MATCH($A70,J!$A$1:$A$200,0),MATCH(R$8,J!$A$1:$ZZ$1,0))&lt;&gt;"",INDEX(J!$A$1:$ZZ$200,MATCH($A70,J!$A$1:$A$200,0),MATCH(R$8,J!$A$1:$ZZ$1,0)),""),"")</f>
        <v>2.57</v>
      </c>
      <c r="S70" s="43">
        <f>IFERROR(IF(INDEX(J!$A$1:$ZZ$200,MATCH($A70,J!$A$1:$A$200,0),MATCH(S$8,J!$A$1:$ZZ$1,0))&lt;&gt;"",INDEX(J!$A$1:$ZZ$200,MATCH($A70,J!$A$1:$A$200,0),MATCH(S$8,J!$A$1:$ZZ$1,0)),""),"")</f>
        <v>74.349999999999994</v>
      </c>
      <c r="T70" s="43">
        <f>IFERROR(IF(INDEX(J!$A$1:$ZZ$200,MATCH($A70,J!$A$1:$A$200,0),MATCH(T$8,J!$A$1:$ZZ$1,0))&lt;&gt;"",INDEX(J!$A$1:$ZZ$200,MATCH($A70,J!$A$1:$A$200,0),MATCH(T$8,J!$A$1:$ZZ$1,0)),""),"")</f>
        <v>40.31</v>
      </c>
      <c r="U70" s="43">
        <f>IFERROR(IF(INDEX(J!$A$1:$ZZ$200,MATCH($A70,J!$A$1:$A$200,0),MATCH(U$8,J!$A$1:$ZZ$1,0))&lt;&gt;"",INDEX(J!$A$1:$ZZ$200,MATCH($A70,J!$A$1:$A$200,0),MATCH(U$8,J!$A$1:$ZZ$1,0)),""),"")</f>
        <v>8.15</v>
      </c>
    </row>
    <row r="71" spans="1:21">
      <c r="A71" s="41">
        <f>IF(A70&lt;&gt;"",IF(INDEX(J!$A$1:$ZZ$200,MATCH(A70+1,J!$A$1:$A$200,0),MATCH(B$8,J!$A$1:$ZZ$1,0))&lt;&gt;"",A70+1,""),"")</f>
        <v>2030</v>
      </c>
      <c r="B71" s="42">
        <f>IFERROR(IF(INDEX(J!$A$1:$ZZ$200,MATCH($A71,J!$A$1:$A$200,0),MATCH(B$8,J!$A$1:$ZZ$1,0))&lt;&gt;"",INDEX(J!$A$1:$ZZ$200,MATCH($A71,J!$A$1:$A$200,0),MATCH(B$8,J!$A$1:$ZZ$1,0)),""),"")</f>
        <v>3734</v>
      </c>
      <c r="C71" s="43">
        <f>IFERROR(IF(INDEX(J!$A$1:$ZZ$200,MATCH($A71,J!$A$1:$A$200,0),MATCH(C$8,J!$A$1:$ZZ$1,0))&lt;&gt;"",INDEX(J!$A$1:$ZZ$200,MATCH($A71,J!$A$1:$A$200,0),MATCH(C$8,J!$A$1:$ZZ$1,0)),""),"")</f>
        <v>43.67</v>
      </c>
      <c r="D71" s="10"/>
      <c r="E71" s="41">
        <f>IF(E70&lt;&gt;"",IF(INDEX(J!$A$1:$ZZ$200,MATCH(E70+1,J!$A$1:$A$200,0),MATCH(F$8,J!$A$1:$ZZ$1,0))&lt;&gt;"",E70+1,""),"")</f>
        <v>2030</v>
      </c>
      <c r="F71" s="43">
        <f>IFERROR(IF(INDEX(J!$A$1:$ZZ$200,MATCH($A71,J!$A$1:$A$200,0),MATCH(F$8,J!$A$1:$ZZ$1,0))&lt;&gt;"",INDEX(J!$A$1:$ZZ$200,MATCH($A71,J!$A$1:$A$200,0),MATCH(F$8,J!$A$1:$ZZ$1,0)),""),"")</f>
        <v>0.26</v>
      </c>
      <c r="G71" s="43">
        <f>IFERROR(IF(INDEX(J!$A$1:$ZZ$200,MATCH($A71,J!$A$1:$A$200,0),MATCH(G$8,J!$A$1:$ZZ$1,0))&lt;&gt;"",INDEX(J!$A$1:$ZZ$200,MATCH($A71,J!$A$1:$A$200,0),MATCH(G$8,J!$A$1:$ZZ$1,0)),""),"")</f>
        <v>0.28000000000000003</v>
      </c>
      <c r="H71" s="43">
        <f>IFERROR(IF(INDEX(J!$A$1:$ZZ$200,MATCH($A71,J!$A$1:$A$200,0),MATCH(H$8,J!$A$1:$ZZ$1,0))&lt;&gt;"",INDEX(J!$A$1:$ZZ$200,MATCH($A71,J!$A$1:$A$200,0),MATCH(H$8,J!$A$1:$ZZ$1,0)),""),"")</f>
        <v>-0.3</v>
      </c>
      <c r="I71" s="43">
        <f>IFERROR(IF(INDEX(J!$A$1:$ZZ$200,MATCH($A71,J!$A$1:$A$200,0),MATCH(I$8,J!$A$1:$ZZ$1,0))&lt;&gt;"",INDEX(J!$A$1:$ZZ$200,MATCH($A71,J!$A$1:$A$200,0),MATCH(I$8,J!$A$1:$ZZ$1,0)),""),"")</f>
        <v>0.25</v>
      </c>
      <c r="J71" s="44" t="str">
        <f>IFERROR(IF(INDEX(J!$A$1:$ZZ$200,MATCH($A71,J!$A$1:$A$200,0),MATCH(J$8,J!$A$1:$ZZ$1,0))&lt;&gt;"",INDEX(J!$A$1:$ZZ$200,MATCH($A71,J!$A$1:$A$200,0),MATCH(J$8,J!$A$1:$ZZ$1,0)),""),"")</f>
        <v/>
      </c>
      <c r="K71" s="10"/>
      <c r="L71" s="41" t="str">
        <f>IF(L70&lt;&gt;"",IF(INDEX(J!$A$1:$ZZ$200,MATCH(L70+1,J!$A$1:$A$200,0),MATCH(M$8,J!$A$1:$ZZ$1,0))&lt;&gt;"",L70+1,""),"")</f>
        <v/>
      </c>
      <c r="M71" s="43" t="str">
        <f>IFERROR(IF(INDEX(J!$A$1:$ZZ$200,MATCH($A71,J!$A$1:$A$200,0),MATCH(M$8,J!$A$1:$ZZ$1,0))&lt;&gt;"",INDEX(J!$A$1:$ZZ$200,MATCH($A71,J!$A$1:$A$200,0),MATCH(M$8,J!$A$1:$ZZ$1,0)),""),"")</f>
        <v/>
      </c>
      <c r="N71" s="43" t="str">
        <f>IFERROR(IF(INDEX(J!$A$1:$ZZ$200,MATCH($A71,J!$A$1:$A$200,0),MATCH(N$8,J!$A$1:$ZZ$1,0))&lt;&gt;"",INDEX(J!$A$1:$ZZ$200,MATCH($A71,J!$A$1:$A$200,0),MATCH(N$8,J!$A$1:$ZZ$1,0)),""),"")</f>
        <v/>
      </c>
      <c r="O71" s="43" t="str">
        <f>IFERROR(IF(INDEX(J!$A$1:$ZZ$200,MATCH($A71,J!$A$1:$A$200,0),MATCH(O$8,J!$A$1:$ZZ$1,0))&lt;&gt;"",INDEX(J!$A$1:$ZZ$200,MATCH($A71,J!$A$1:$A$200,0),MATCH(O$8,J!$A$1:$ZZ$1,0)),""),"")</f>
        <v/>
      </c>
      <c r="P71" s="10"/>
      <c r="Q71" s="41">
        <f>IF(Q70&lt;&gt;"",IF(INDEX(J!$A$1:$ZZ$200,MATCH(Q70+1,J!$A$1:$A$200,0),MATCH(R$8,J!$A$1:$ZZ$1,0))&lt;&gt;"",Q70+1,""),"")</f>
        <v>2030</v>
      </c>
      <c r="R71" s="43">
        <f>IFERROR(IF(INDEX(J!$A$1:$ZZ$200,MATCH($A71,J!$A$1:$A$200,0),MATCH(R$8,J!$A$1:$ZZ$1,0))&lt;&gt;"",INDEX(J!$A$1:$ZZ$200,MATCH($A71,J!$A$1:$A$200,0),MATCH(R$8,J!$A$1:$ZZ$1,0)),""),"")</f>
        <v>2.6</v>
      </c>
      <c r="S71" s="43">
        <f>IFERROR(IF(INDEX(J!$A$1:$ZZ$200,MATCH($A71,J!$A$1:$A$200,0),MATCH(S$8,J!$A$1:$ZZ$1,0))&lt;&gt;"",INDEX(J!$A$1:$ZZ$200,MATCH($A71,J!$A$1:$A$200,0),MATCH(S$8,J!$A$1:$ZZ$1,0)),""),"")</f>
        <v>74.22</v>
      </c>
      <c r="T71" s="43">
        <f>IFERROR(IF(INDEX(J!$A$1:$ZZ$200,MATCH($A71,J!$A$1:$A$200,0),MATCH(T$8,J!$A$1:$ZZ$1,0))&lt;&gt;"",INDEX(J!$A$1:$ZZ$200,MATCH($A71,J!$A$1:$A$200,0),MATCH(T$8,J!$A$1:$ZZ$1,0)),""),"")</f>
        <v>40.46</v>
      </c>
      <c r="U71" s="43">
        <f>IFERROR(IF(INDEX(J!$A$1:$ZZ$200,MATCH($A71,J!$A$1:$A$200,0),MATCH(U$8,J!$A$1:$ZZ$1,0))&lt;&gt;"",INDEX(J!$A$1:$ZZ$200,MATCH($A71,J!$A$1:$A$200,0),MATCH(U$8,J!$A$1:$ZZ$1,0)),""),"")</f>
        <v>8.14</v>
      </c>
    </row>
    <row r="72" spans="1:21">
      <c r="A72" s="41">
        <f>IF(A71&lt;&gt;"",IF(INDEX(J!$A$1:$ZZ$200,MATCH(A71+1,J!$A$1:$A$200,0),MATCH(B$8,J!$A$1:$ZZ$1,0))&lt;&gt;"",A71+1,""),"")</f>
        <v>2031</v>
      </c>
      <c r="B72" s="42">
        <f>IFERROR(IF(INDEX(J!$A$1:$ZZ$200,MATCH($A72,J!$A$1:$A$200,0),MATCH(B$8,J!$A$1:$ZZ$1,0))&lt;&gt;"",INDEX(J!$A$1:$ZZ$200,MATCH($A72,J!$A$1:$A$200,0),MATCH(B$8,J!$A$1:$ZZ$1,0)),""),"")</f>
        <v>3742.9</v>
      </c>
      <c r="C72" s="43">
        <f>IFERROR(IF(INDEX(J!$A$1:$ZZ$200,MATCH($A72,J!$A$1:$A$200,0),MATCH(C$8,J!$A$1:$ZZ$1,0))&lt;&gt;"",INDEX(J!$A$1:$ZZ$200,MATCH($A72,J!$A$1:$A$200,0),MATCH(C$8,J!$A$1:$ZZ$1,0)),""),"")</f>
        <v>43.76</v>
      </c>
      <c r="D72" s="10"/>
      <c r="E72" s="41">
        <f>IF(E71&lt;&gt;"",IF(INDEX(J!$A$1:$ZZ$200,MATCH(E71+1,J!$A$1:$A$200,0),MATCH(F$8,J!$A$1:$ZZ$1,0))&lt;&gt;"",E71+1,""),"")</f>
        <v>2031</v>
      </c>
      <c r="F72" s="43">
        <f>IFERROR(IF(INDEX(J!$A$1:$ZZ$200,MATCH($A72,J!$A$1:$A$200,0),MATCH(F$8,J!$A$1:$ZZ$1,0))&lt;&gt;"",INDEX(J!$A$1:$ZZ$200,MATCH($A72,J!$A$1:$A$200,0),MATCH(F$8,J!$A$1:$ZZ$1,0)),""),"")</f>
        <v>0.25</v>
      </c>
      <c r="G72" s="43">
        <f>IFERROR(IF(INDEX(J!$A$1:$ZZ$200,MATCH($A72,J!$A$1:$A$200,0),MATCH(G$8,J!$A$1:$ZZ$1,0))&lt;&gt;"",INDEX(J!$A$1:$ZZ$200,MATCH($A72,J!$A$1:$A$200,0),MATCH(G$8,J!$A$1:$ZZ$1,0)),""),"")</f>
        <v>0.28000000000000003</v>
      </c>
      <c r="H72" s="43">
        <f>IFERROR(IF(INDEX(J!$A$1:$ZZ$200,MATCH($A72,J!$A$1:$A$200,0),MATCH(H$8,J!$A$1:$ZZ$1,0))&lt;&gt;"",INDEX(J!$A$1:$ZZ$200,MATCH($A72,J!$A$1:$A$200,0),MATCH(H$8,J!$A$1:$ZZ$1,0)),""),"")</f>
        <v>-0.31</v>
      </c>
      <c r="I72" s="43">
        <f>IFERROR(IF(INDEX(J!$A$1:$ZZ$200,MATCH($A72,J!$A$1:$A$200,0),MATCH(I$8,J!$A$1:$ZZ$1,0))&lt;&gt;"",INDEX(J!$A$1:$ZZ$200,MATCH($A72,J!$A$1:$A$200,0),MATCH(I$8,J!$A$1:$ZZ$1,0)),""),"")</f>
        <v>0.25</v>
      </c>
      <c r="J72" s="44" t="str">
        <f>IFERROR(IF(INDEX(J!$A$1:$ZZ$200,MATCH($A72,J!$A$1:$A$200,0),MATCH(J$8,J!$A$1:$ZZ$1,0))&lt;&gt;"",INDEX(J!$A$1:$ZZ$200,MATCH($A72,J!$A$1:$A$200,0),MATCH(J$8,J!$A$1:$ZZ$1,0)),""),"")</f>
        <v/>
      </c>
      <c r="K72" s="10"/>
      <c r="L72" s="41" t="str">
        <f>IF(L71&lt;&gt;"",IF(INDEX(J!$A$1:$ZZ$200,MATCH(L71+1,J!$A$1:$A$200,0),MATCH(M$8,J!$A$1:$ZZ$1,0))&lt;&gt;"",L71+1,""),"")</f>
        <v/>
      </c>
      <c r="M72" s="43" t="str">
        <f>IFERROR(IF(INDEX(J!$A$1:$ZZ$200,MATCH($A72,J!$A$1:$A$200,0),MATCH(M$8,J!$A$1:$ZZ$1,0))&lt;&gt;"",INDEX(J!$A$1:$ZZ$200,MATCH($A72,J!$A$1:$A$200,0),MATCH(M$8,J!$A$1:$ZZ$1,0)),""),"")</f>
        <v/>
      </c>
      <c r="N72" s="43" t="str">
        <f>IFERROR(IF(INDEX(J!$A$1:$ZZ$200,MATCH($A72,J!$A$1:$A$200,0),MATCH(N$8,J!$A$1:$ZZ$1,0))&lt;&gt;"",INDEX(J!$A$1:$ZZ$200,MATCH($A72,J!$A$1:$A$200,0),MATCH(N$8,J!$A$1:$ZZ$1,0)),""),"")</f>
        <v/>
      </c>
      <c r="O72" s="43" t="str">
        <f>IFERROR(IF(INDEX(J!$A$1:$ZZ$200,MATCH($A72,J!$A$1:$A$200,0),MATCH(O$8,J!$A$1:$ZZ$1,0))&lt;&gt;"",INDEX(J!$A$1:$ZZ$200,MATCH($A72,J!$A$1:$A$200,0),MATCH(O$8,J!$A$1:$ZZ$1,0)),""),"")</f>
        <v/>
      </c>
      <c r="P72" s="10"/>
      <c r="Q72" s="41">
        <f>IF(Q71&lt;&gt;"",IF(INDEX(J!$A$1:$ZZ$200,MATCH(Q71+1,J!$A$1:$A$200,0),MATCH(R$8,J!$A$1:$ZZ$1,0))&lt;&gt;"",Q71+1,""),"")</f>
        <v>2031</v>
      </c>
      <c r="R72" s="43">
        <f>IFERROR(IF(INDEX(J!$A$1:$ZZ$200,MATCH($A72,J!$A$1:$A$200,0),MATCH(R$8,J!$A$1:$ZZ$1,0))&lt;&gt;"",INDEX(J!$A$1:$ZZ$200,MATCH($A72,J!$A$1:$A$200,0),MATCH(R$8,J!$A$1:$ZZ$1,0)),""),"")</f>
        <v>2.63</v>
      </c>
      <c r="S72" s="43">
        <f>IFERROR(IF(INDEX(J!$A$1:$ZZ$200,MATCH($A72,J!$A$1:$A$200,0),MATCH(S$8,J!$A$1:$ZZ$1,0))&lt;&gt;"",INDEX(J!$A$1:$ZZ$200,MATCH($A72,J!$A$1:$A$200,0),MATCH(S$8,J!$A$1:$ZZ$1,0)),""),"")</f>
        <v>74.099999999999994</v>
      </c>
      <c r="T72" s="43">
        <f>IFERROR(IF(INDEX(J!$A$1:$ZZ$200,MATCH($A72,J!$A$1:$A$200,0),MATCH(T$8,J!$A$1:$ZZ$1,0))&lt;&gt;"",INDEX(J!$A$1:$ZZ$200,MATCH($A72,J!$A$1:$A$200,0),MATCH(T$8,J!$A$1:$ZZ$1,0)),""),"")</f>
        <v>40.6</v>
      </c>
      <c r="U72" s="43">
        <f>IFERROR(IF(INDEX(J!$A$1:$ZZ$200,MATCH($A72,J!$A$1:$A$200,0),MATCH(U$8,J!$A$1:$ZZ$1,0))&lt;&gt;"",INDEX(J!$A$1:$ZZ$200,MATCH($A72,J!$A$1:$A$200,0),MATCH(U$8,J!$A$1:$ZZ$1,0)),""),"")</f>
        <v>8.14</v>
      </c>
    </row>
    <row r="73" spans="1:21">
      <c r="A73" s="41">
        <f>IF(A72&lt;&gt;"",IF(INDEX(J!$A$1:$ZZ$200,MATCH(A72+1,J!$A$1:$A$200,0),MATCH(B$8,J!$A$1:$ZZ$1,0))&lt;&gt;"",A72+1,""),"")</f>
        <v>2032</v>
      </c>
      <c r="B73" s="42">
        <f>IFERROR(IF(INDEX(J!$A$1:$ZZ$200,MATCH($A73,J!$A$1:$A$200,0),MATCH(B$8,J!$A$1:$ZZ$1,0))&lt;&gt;"",INDEX(J!$A$1:$ZZ$200,MATCH($A73,J!$A$1:$A$200,0),MATCH(B$8,J!$A$1:$ZZ$1,0)),""),"")</f>
        <v>3752.02</v>
      </c>
      <c r="C73" s="43">
        <f>IFERROR(IF(INDEX(J!$A$1:$ZZ$200,MATCH($A73,J!$A$1:$A$200,0),MATCH(C$8,J!$A$1:$ZZ$1,0))&lt;&gt;"",INDEX(J!$A$1:$ZZ$200,MATCH($A73,J!$A$1:$A$200,0),MATCH(C$8,J!$A$1:$ZZ$1,0)),""),"")</f>
        <v>43.86</v>
      </c>
      <c r="D73" s="10"/>
      <c r="E73" s="41">
        <f>IF(E72&lt;&gt;"",IF(INDEX(J!$A$1:$ZZ$200,MATCH(E72+1,J!$A$1:$A$200,0),MATCH(F$8,J!$A$1:$ZZ$1,0))&lt;&gt;"",E72+1,""),"")</f>
        <v>2032</v>
      </c>
      <c r="F73" s="43">
        <f>IFERROR(IF(INDEX(J!$A$1:$ZZ$200,MATCH($A73,J!$A$1:$A$200,0),MATCH(F$8,J!$A$1:$ZZ$1,0))&lt;&gt;"",INDEX(J!$A$1:$ZZ$200,MATCH($A73,J!$A$1:$A$200,0),MATCH(F$8,J!$A$1:$ZZ$1,0)),""),"")</f>
        <v>0.24</v>
      </c>
      <c r="G73" s="43">
        <f>IFERROR(IF(INDEX(J!$A$1:$ZZ$200,MATCH($A73,J!$A$1:$A$200,0),MATCH(G$8,J!$A$1:$ZZ$1,0))&lt;&gt;"",INDEX(J!$A$1:$ZZ$200,MATCH($A73,J!$A$1:$A$200,0),MATCH(G$8,J!$A$1:$ZZ$1,0)),""),"")</f>
        <v>0.28000000000000003</v>
      </c>
      <c r="H73" s="43">
        <f>IFERROR(IF(INDEX(J!$A$1:$ZZ$200,MATCH($A73,J!$A$1:$A$200,0),MATCH(H$8,J!$A$1:$ZZ$1,0))&lt;&gt;"",INDEX(J!$A$1:$ZZ$200,MATCH($A73,J!$A$1:$A$200,0),MATCH(H$8,J!$A$1:$ZZ$1,0)),""),"")</f>
        <v>-0.31</v>
      </c>
      <c r="I73" s="43">
        <f>IFERROR(IF(INDEX(J!$A$1:$ZZ$200,MATCH($A73,J!$A$1:$A$200,0),MATCH(I$8,J!$A$1:$ZZ$1,0))&lt;&gt;"",INDEX(J!$A$1:$ZZ$200,MATCH($A73,J!$A$1:$A$200,0),MATCH(I$8,J!$A$1:$ZZ$1,0)),""),"")</f>
        <v>0.25</v>
      </c>
      <c r="J73" s="44" t="str">
        <f>IFERROR(IF(INDEX(J!$A$1:$ZZ$200,MATCH($A73,J!$A$1:$A$200,0),MATCH(J$8,J!$A$1:$ZZ$1,0))&lt;&gt;"",INDEX(J!$A$1:$ZZ$200,MATCH($A73,J!$A$1:$A$200,0),MATCH(J$8,J!$A$1:$ZZ$1,0)),""),"")</f>
        <v/>
      </c>
      <c r="K73" s="10"/>
      <c r="L73" s="41" t="str">
        <f>IF(L72&lt;&gt;"",IF(INDEX(J!$A$1:$ZZ$200,MATCH(L72+1,J!$A$1:$A$200,0),MATCH(M$8,J!$A$1:$ZZ$1,0))&lt;&gt;"",L72+1,""),"")</f>
        <v/>
      </c>
      <c r="M73" s="43" t="str">
        <f>IFERROR(IF(INDEX(J!$A$1:$ZZ$200,MATCH($A73,J!$A$1:$A$200,0),MATCH(M$8,J!$A$1:$ZZ$1,0))&lt;&gt;"",INDEX(J!$A$1:$ZZ$200,MATCH($A73,J!$A$1:$A$200,0),MATCH(M$8,J!$A$1:$ZZ$1,0)),""),"")</f>
        <v/>
      </c>
      <c r="N73" s="43" t="str">
        <f>IFERROR(IF(INDEX(J!$A$1:$ZZ$200,MATCH($A73,J!$A$1:$A$200,0),MATCH(N$8,J!$A$1:$ZZ$1,0))&lt;&gt;"",INDEX(J!$A$1:$ZZ$200,MATCH($A73,J!$A$1:$A$200,0),MATCH(N$8,J!$A$1:$ZZ$1,0)),""),"")</f>
        <v/>
      </c>
      <c r="O73" s="43" t="str">
        <f>IFERROR(IF(INDEX(J!$A$1:$ZZ$200,MATCH($A73,J!$A$1:$A$200,0),MATCH(O$8,J!$A$1:$ZZ$1,0))&lt;&gt;"",INDEX(J!$A$1:$ZZ$200,MATCH($A73,J!$A$1:$A$200,0),MATCH(O$8,J!$A$1:$ZZ$1,0)),""),"")</f>
        <v/>
      </c>
      <c r="P73" s="10"/>
      <c r="Q73" s="41">
        <f>IF(Q72&lt;&gt;"",IF(INDEX(J!$A$1:$ZZ$200,MATCH(Q72+1,J!$A$1:$A$200,0),MATCH(R$8,J!$A$1:$ZZ$1,0))&lt;&gt;"",Q72+1,""),"")</f>
        <v>2032</v>
      </c>
      <c r="R73" s="43">
        <f>IFERROR(IF(INDEX(J!$A$1:$ZZ$200,MATCH($A73,J!$A$1:$A$200,0),MATCH(R$8,J!$A$1:$ZZ$1,0))&lt;&gt;"",INDEX(J!$A$1:$ZZ$200,MATCH($A73,J!$A$1:$A$200,0),MATCH(R$8,J!$A$1:$ZZ$1,0)),""),"")</f>
        <v>2.65</v>
      </c>
      <c r="S73" s="43">
        <f>IFERROR(IF(INDEX(J!$A$1:$ZZ$200,MATCH($A73,J!$A$1:$A$200,0),MATCH(S$8,J!$A$1:$ZZ$1,0))&lt;&gt;"",INDEX(J!$A$1:$ZZ$200,MATCH($A73,J!$A$1:$A$200,0),MATCH(S$8,J!$A$1:$ZZ$1,0)),""),"")</f>
        <v>74</v>
      </c>
      <c r="T73" s="43">
        <f>IFERROR(IF(INDEX(J!$A$1:$ZZ$200,MATCH($A73,J!$A$1:$A$200,0),MATCH(T$8,J!$A$1:$ZZ$1,0))&lt;&gt;"",INDEX(J!$A$1:$ZZ$200,MATCH($A73,J!$A$1:$A$200,0),MATCH(T$8,J!$A$1:$ZZ$1,0)),""),"")</f>
        <v>40.72</v>
      </c>
      <c r="U73" s="43">
        <f>IFERROR(IF(INDEX(J!$A$1:$ZZ$200,MATCH($A73,J!$A$1:$A$200,0),MATCH(U$8,J!$A$1:$ZZ$1,0))&lt;&gt;"",INDEX(J!$A$1:$ZZ$200,MATCH($A73,J!$A$1:$A$200,0),MATCH(U$8,J!$A$1:$ZZ$1,0)),""),"")</f>
        <v>8.14</v>
      </c>
    </row>
    <row r="74" spans="1:21">
      <c r="A74" s="41">
        <f>IF(A73&lt;&gt;"",IF(INDEX(J!$A$1:$ZZ$200,MATCH(A73+1,J!$A$1:$A$200,0),MATCH(B$8,J!$A$1:$ZZ$1,0))&lt;&gt;"",A73+1,""),"")</f>
        <v>2033</v>
      </c>
      <c r="B74" s="42">
        <f>IFERROR(IF(INDEX(J!$A$1:$ZZ$200,MATCH($A74,J!$A$1:$A$200,0),MATCH(B$8,J!$A$1:$ZZ$1,0))&lt;&gt;"",INDEX(J!$A$1:$ZZ$200,MATCH($A74,J!$A$1:$A$200,0),MATCH(B$8,J!$A$1:$ZZ$1,0)),""),"")</f>
        <v>3761.39</v>
      </c>
      <c r="C74" s="43">
        <f>IFERROR(IF(INDEX(J!$A$1:$ZZ$200,MATCH($A74,J!$A$1:$A$200,0),MATCH(C$8,J!$A$1:$ZZ$1,0))&lt;&gt;"",INDEX(J!$A$1:$ZZ$200,MATCH($A74,J!$A$1:$A$200,0),MATCH(C$8,J!$A$1:$ZZ$1,0)),""),"")</f>
        <v>43.98</v>
      </c>
      <c r="D74" s="10"/>
      <c r="E74" s="41">
        <f>IF(E73&lt;&gt;"",IF(INDEX(J!$A$1:$ZZ$200,MATCH(E73+1,J!$A$1:$A$200,0),MATCH(F$8,J!$A$1:$ZZ$1,0))&lt;&gt;"",E73+1,""),"")</f>
        <v>2033</v>
      </c>
      <c r="F74" s="43">
        <f>IFERROR(IF(INDEX(J!$A$1:$ZZ$200,MATCH($A74,J!$A$1:$A$200,0),MATCH(F$8,J!$A$1:$ZZ$1,0))&lt;&gt;"",INDEX(J!$A$1:$ZZ$200,MATCH($A74,J!$A$1:$A$200,0),MATCH(F$8,J!$A$1:$ZZ$1,0)),""),"")</f>
        <v>0.25</v>
      </c>
      <c r="G74" s="43">
        <f>IFERROR(IF(INDEX(J!$A$1:$ZZ$200,MATCH($A74,J!$A$1:$A$200,0),MATCH(G$8,J!$A$1:$ZZ$1,0))&lt;&gt;"",INDEX(J!$A$1:$ZZ$200,MATCH($A74,J!$A$1:$A$200,0),MATCH(G$8,J!$A$1:$ZZ$1,0)),""),"")</f>
        <v>0.28000000000000003</v>
      </c>
      <c r="H74" s="43">
        <f>IFERROR(IF(INDEX(J!$A$1:$ZZ$200,MATCH($A74,J!$A$1:$A$200,0),MATCH(H$8,J!$A$1:$ZZ$1,0))&lt;&gt;"",INDEX(J!$A$1:$ZZ$200,MATCH($A74,J!$A$1:$A$200,0),MATCH(H$8,J!$A$1:$ZZ$1,0)),""),"")</f>
        <v>-0.31</v>
      </c>
      <c r="I74" s="43">
        <f>IFERROR(IF(INDEX(J!$A$1:$ZZ$200,MATCH($A74,J!$A$1:$A$200,0),MATCH(I$8,J!$A$1:$ZZ$1,0))&lt;&gt;"",INDEX(J!$A$1:$ZZ$200,MATCH($A74,J!$A$1:$A$200,0),MATCH(I$8,J!$A$1:$ZZ$1,0)),""),"")</f>
        <v>0.25</v>
      </c>
      <c r="J74" s="44" t="str">
        <f>IFERROR(IF(INDEX(J!$A$1:$ZZ$200,MATCH($A74,J!$A$1:$A$200,0),MATCH(J$8,J!$A$1:$ZZ$1,0))&lt;&gt;"",INDEX(J!$A$1:$ZZ$200,MATCH($A74,J!$A$1:$A$200,0),MATCH(J$8,J!$A$1:$ZZ$1,0)),""),"")</f>
        <v/>
      </c>
      <c r="K74" s="10"/>
      <c r="L74" s="41" t="str">
        <f>IF(L73&lt;&gt;"",IF(INDEX(J!$A$1:$ZZ$200,MATCH(L73+1,J!$A$1:$A$200,0),MATCH(M$8,J!$A$1:$ZZ$1,0))&lt;&gt;"",L73+1,""),"")</f>
        <v/>
      </c>
      <c r="M74" s="43" t="str">
        <f>IFERROR(IF(INDEX(J!$A$1:$ZZ$200,MATCH($A74,J!$A$1:$A$200,0),MATCH(M$8,J!$A$1:$ZZ$1,0))&lt;&gt;"",INDEX(J!$A$1:$ZZ$200,MATCH($A74,J!$A$1:$A$200,0),MATCH(M$8,J!$A$1:$ZZ$1,0)),""),"")</f>
        <v/>
      </c>
      <c r="N74" s="43" t="str">
        <f>IFERROR(IF(INDEX(J!$A$1:$ZZ$200,MATCH($A74,J!$A$1:$A$200,0),MATCH(N$8,J!$A$1:$ZZ$1,0))&lt;&gt;"",INDEX(J!$A$1:$ZZ$200,MATCH($A74,J!$A$1:$A$200,0),MATCH(N$8,J!$A$1:$ZZ$1,0)),""),"")</f>
        <v/>
      </c>
      <c r="O74" s="43" t="str">
        <f>IFERROR(IF(INDEX(J!$A$1:$ZZ$200,MATCH($A74,J!$A$1:$A$200,0),MATCH(O$8,J!$A$1:$ZZ$1,0))&lt;&gt;"",INDEX(J!$A$1:$ZZ$200,MATCH($A74,J!$A$1:$A$200,0),MATCH(O$8,J!$A$1:$ZZ$1,0)),""),"")</f>
        <v/>
      </c>
      <c r="P74" s="10"/>
      <c r="Q74" s="41">
        <f>IF(Q73&lt;&gt;"",IF(INDEX(J!$A$1:$ZZ$200,MATCH(Q73+1,J!$A$1:$A$200,0),MATCH(R$8,J!$A$1:$ZZ$1,0))&lt;&gt;"",Q73+1,""),"")</f>
        <v>2033</v>
      </c>
      <c r="R74" s="43">
        <f>IFERROR(IF(INDEX(J!$A$1:$ZZ$200,MATCH($A74,J!$A$1:$A$200,0),MATCH(R$8,J!$A$1:$ZZ$1,0))&lt;&gt;"",INDEX(J!$A$1:$ZZ$200,MATCH($A74,J!$A$1:$A$200,0),MATCH(R$8,J!$A$1:$ZZ$1,0)),""),"")</f>
        <v>2.67</v>
      </c>
      <c r="S74" s="43">
        <f>IFERROR(IF(INDEX(J!$A$1:$ZZ$200,MATCH($A74,J!$A$1:$A$200,0),MATCH(S$8,J!$A$1:$ZZ$1,0))&lt;&gt;"",INDEX(J!$A$1:$ZZ$200,MATCH($A74,J!$A$1:$A$200,0),MATCH(S$8,J!$A$1:$ZZ$1,0)),""),"")</f>
        <v>73.95</v>
      </c>
      <c r="T74" s="43">
        <f>IFERROR(IF(INDEX(J!$A$1:$ZZ$200,MATCH($A74,J!$A$1:$A$200,0),MATCH(T$8,J!$A$1:$ZZ$1,0))&lt;&gt;"",INDEX(J!$A$1:$ZZ$200,MATCH($A74,J!$A$1:$A$200,0),MATCH(T$8,J!$A$1:$ZZ$1,0)),""),"")</f>
        <v>40.840000000000003</v>
      </c>
      <c r="U74" s="43">
        <f>IFERROR(IF(INDEX(J!$A$1:$ZZ$200,MATCH($A74,J!$A$1:$A$200,0),MATCH(U$8,J!$A$1:$ZZ$1,0))&lt;&gt;"",INDEX(J!$A$1:$ZZ$200,MATCH($A74,J!$A$1:$A$200,0),MATCH(U$8,J!$A$1:$ZZ$1,0)),""),"")</f>
        <v>8.1300000000000008</v>
      </c>
    </row>
    <row r="75" spans="1:21">
      <c r="A75" s="41">
        <f>IF(A74&lt;&gt;"",IF(INDEX(J!$A$1:$ZZ$200,MATCH(A74+1,J!$A$1:$A$200,0),MATCH(B$8,J!$A$1:$ZZ$1,0))&lt;&gt;"",A74+1,""),"")</f>
        <v>2034</v>
      </c>
      <c r="B75" s="42">
        <f>IFERROR(IF(INDEX(J!$A$1:$ZZ$200,MATCH($A75,J!$A$1:$A$200,0),MATCH(B$8,J!$A$1:$ZZ$1,0))&lt;&gt;"",INDEX(J!$A$1:$ZZ$200,MATCH($A75,J!$A$1:$A$200,0),MATCH(B$8,J!$A$1:$ZZ$1,0)),""),"")</f>
        <v>3771.57</v>
      </c>
      <c r="C75" s="43">
        <f>IFERROR(IF(INDEX(J!$A$1:$ZZ$200,MATCH($A75,J!$A$1:$A$200,0),MATCH(C$8,J!$A$1:$ZZ$1,0))&lt;&gt;"",INDEX(J!$A$1:$ZZ$200,MATCH($A75,J!$A$1:$A$200,0),MATCH(C$8,J!$A$1:$ZZ$1,0)),""),"")</f>
        <v>44.12</v>
      </c>
      <c r="D75" s="10"/>
      <c r="E75" s="41">
        <f>IF(E74&lt;&gt;"",IF(INDEX(J!$A$1:$ZZ$200,MATCH(E74+1,J!$A$1:$A$200,0),MATCH(F$8,J!$A$1:$ZZ$1,0))&lt;&gt;"",E74+1,""),"")</f>
        <v>2034</v>
      </c>
      <c r="F75" s="43">
        <f>IFERROR(IF(INDEX(J!$A$1:$ZZ$200,MATCH($A75,J!$A$1:$A$200,0),MATCH(F$8,J!$A$1:$ZZ$1,0))&lt;&gt;"",INDEX(J!$A$1:$ZZ$200,MATCH($A75,J!$A$1:$A$200,0),MATCH(F$8,J!$A$1:$ZZ$1,0)),""),"")</f>
        <v>0.25</v>
      </c>
      <c r="G75" s="43">
        <f>IFERROR(IF(INDEX(J!$A$1:$ZZ$200,MATCH($A75,J!$A$1:$A$200,0),MATCH(G$8,J!$A$1:$ZZ$1,0))&lt;&gt;"",INDEX(J!$A$1:$ZZ$200,MATCH($A75,J!$A$1:$A$200,0),MATCH(G$8,J!$A$1:$ZZ$1,0)),""),"")</f>
        <v>0.28000000000000003</v>
      </c>
      <c r="H75" s="43">
        <f>IFERROR(IF(INDEX(J!$A$1:$ZZ$200,MATCH($A75,J!$A$1:$A$200,0),MATCH(H$8,J!$A$1:$ZZ$1,0))&lt;&gt;"",INDEX(J!$A$1:$ZZ$200,MATCH($A75,J!$A$1:$A$200,0),MATCH(H$8,J!$A$1:$ZZ$1,0)),""),"")</f>
        <v>-0.3</v>
      </c>
      <c r="I75" s="43">
        <f>IFERROR(IF(INDEX(J!$A$1:$ZZ$200,MATCH($A75,J!$A$1:$A$200,0),MATCH(I$8,J!$A$1:$ZZ$1,0))&lt;&gt;"",INDEX(J!$A$1:$ZZ$200,MATCH($A75,J!$A$1:$A$200,0),MATCH(I$8,J!$A$1:$ZZ$1,0)),""),"")</f>
        <v>0.25</v>
      </c>
      <c r="J75" s="44" t="str">
        <f>IFERROR(IF(INDEX(J!$A$1:$ZZ$200,MATCH($A75,J!$A$1:$A$200,0),MATCH(J$8,J!$A$1:$ZZ$1,0))&lt;&gt;"",INDEX(J!$A$1:$ZZ$200,MATCH($A75,J!$A$1:$A$200,0),MATCH(J$8,J!$A$1:$ZZ$1,0)),""),"")</f>
        <v/>
      </c>
      <c r="K75" s="10"/>
      <c r="L75" s="41" t="str">
        <f>IF(L74&lt;&gt;"",IF(INDEX(J!$A$1:$ZZ$200,MATCH(L74+1,J!$A$1:$A$200,0),MATCH(M$8,J!$A$1:$ZZ$1,0))&lt;&gt;"",L74+1,""),"")</f>
        <v/>
      </c>
      <c r="M75" s="43" t="str">
        <f>IFERROR(IF(INDEX(J!$A$1:$ZZ$200,MATCH($A75,J!$A$1:$A$200,0),MATCH(M$8,J!$A$1:$ZZ$1,0))&lt;&gt;"",INDEX(J!$A$1:$ZZ$200,MATCH($A75,J!$A$1:$A$200,0),MATCH(M$8,J!$A$1:$ZZ$1,0)),""),"")</f>
        <v/>
      </c>
      <c r="N75" s="43" t="str">
        <f>IFERROR(IF(INDEX(J!$A$1:$ZZ$200,MATCH($A75,J!$A$1:$A$200,0),MATCH(N$8,J!$A$1:$ZZ$1,0))&lt;&gt;"",INDEX(J!$A$1:$ZZ$200,MATCH($A75,J!$A$1:$A$200,0),MATCH(N$8,J!$A$1:$ZZ$1,0)),""),"")</f>
        <v/>
      </c>
      <c r="O75" s="43" t="str">
        <f>IFERROR(IF(INDEX(J!$A$1:$ZZ$200,MATCH($A75,J!$A$1:$A$200,0),MATCH(O$8,J!$A$1:$ZZ$1,0))&lt;&gt;"",INDEX(J!$A$1:$ZZ$200,MATCH($A75,J!$A$1:$A$200,0),MATCH(O$8,J!$A$1:$ZZ$1,0)),""),"")</f>
        <v/>
      </c>
      <c r="P75" s="10"/>
      <c r="Q75" s="41">
        <f>IF(Q74&lt;&gt;"",IF(INDEX(J!$A$1:$ZZ$200,MATCH(Q74+1,J!$A$1:$A$200,0),MATCH(R$8,J!$A$1:$ZZ$1,0))&lt;&gt;"",Q74+1,""),"")</f>
        <v>2034</v>
      </c>
      <c r="R75" s="43">
        <f>IFERROR(IF(INDEX(J!$A$1:$ZZ$200,MATCH($A75,J!$A$1:$A$200,0),MATCH(R$8,J!$A$1:$ZZ$1,0))&lt;&gt;"",INDEX(J!$A$1:$ZZ$200,MATCH($A75,J!$A$1:$A$200,0),MATCH(R$8,J!$A$1:$ZZ$1,0)),""),"")</f>
        <v>2.69</v>
      </c>
      <c r="S75" s="43">
        <f>IFERROR(IF(INDEX(J!$A$1:$ZZ$200,MATCH($A75,J!$A$1:$A$200,0),MATCH(S$8,J!$A$1:$ZZ$1,0))&lt;&gt;"",INDEX(J!$A$1:$ZZ$200,MATCH($A75,J!$A$1:$A$200,0),MATCH(S$8,J!$A$1:$ZZ$1,0)),""),"")</f>
        <v>73.989999999999995</v>
      </c>
      <c r="T75" s="43">
        <f>IFERROR(IF(INDEX(J!$A$1:$ZZ$200,MATCH($A75,J!$A$1:$A$200,0),MATCH(T$8,J!$A$1:$ZZ$1,0))&lt;&gt;"",INDEX(J!$A$1:$ZZ$200,MATCH($A75,J!$A$1:$A$200,0),MATCH(T$8,J!$A$1:$ZZ$1,0)),""),"")</f>
        <v>40.950000000000003</v>
      </c>
      <c r="U75" s="43">
        <f>IFERROR(IF(INDEX(J!$A$1:$ZZ$200,MATCH($A75,J!$A$1:$A$200,0),MATCH(U$8,J!$A$1:$ZZ$1,0))&lt;&gt;"",INDEX(J!$A$1:$ZZ$200,MATCH($A75,J!$A$1:$A$200,0),MATCH(U$8,J!$A$1:$ZZ$1,0)),""),"")</f>
        <v>8.1300000000000008</v>
      </c>
    </row>
    <row r="76" spans="1:21">
      <c r="A76" s="41">
        <f>IF(A75&lt;&gt;"",IF(INDEX(J!$A$1:$ZZ$200,MATCH(A75+1,J!$A$1:$A$200,0),MATCH(B$8,J!$A$1:$ZZ$1,0))&lt;&gt;"",A75+1,""),"")</f>
        <v>2035</v>
      </c>
      <c r="B76" s="42">
        <f>IFERROR(IF(INDEX(J!$A$1:$ZZ$200,MATCH($A76,J!$A$1:$A$200,0),MATCH(B$8,J!$A$1:$ZZ$1,0))&lt;&gt;"",INDEX(J!$A$1:$ZZ$200,MATCH($A76,J!$A$1:$A$200,0),MATCH(B$8,J!$A$1:$ZZ$1,0)),""),"")</f>
        <v>3782.54</v>
      </c>
      <c r="C76" s="43">
        <f>IFERROR(IF(INDEX(J!$A$1:$ZZ$200,MATCH($A76,J!$A$1:$A$200,0),MATCH(C$8,J!$A$1:$ZZ$1,0))&lt;&gt;"",INDEX(J!$A$1:$ZZ$200,MATCH($A76,J!$A$1:$A$200,0),MATCH(C$8,J!$A$1:$ZZ$1,0)),""),"")</f>
        <v>44.28</v>
      </c>
      <c r="D76" s="10"/>
      <c r="E76" s="41">
        <f>IF(E75&lt;&gt;"",IF(INDEX(J!$A$1:$ZZ$200,MATCH(E75+1,J!$A$1:$A$200,0),MATCH(F$8,J!$A$1:$ZZ$1,0))&lt;&gt;"",E75+1,""),"")</f>
        <v>2035</v>
      </c>
      <c r="F76" s="43">
        <f>IFERROR(IF(INDEX(J!$A$1:$ZZ$200,MATCH($A76,J!$A$1:$A$200,0),MATCH(F$8,J!$A$1:$ZZ$1,0))&lt;&gt;"",INDEX(J!$A$1:$ZZ$200,MATCH($A76,J!$A$1:$A$200,0),MATCH(F$8,J!$A$1:$ZZ$1,0)),""),"")</f>
        <v>0.28999999999999998</v>
      </c>
      <c r="G76" s="43">
        <f>IFERROR(IF(INDEX(J!$A$1:$ZZ$200,MATCH($A76,J!$A$1:$A$200,0),MATCH(G$8,J!$A$1:$ZZ$1,0))&lt;&gt;"",INDEX(J!$A$1:$ZZ$200,MATCH($A76,J!$A$1:$A$200,0),MATCH(G$8,J!$A$1:$ZZ$1,0)),""),"")</f>
        <v>0.28000000000000003</v>
      </c>
      <c r="H76" s="43">
        <f>IFERROR(IF(INDEX(J!$A$1:$ZZ$200,MATCH($A76,J!$A$1:$A$200,0),MATCH(H$8,J!$A$1:$ZZ$1,0))&lt;&gt;"",INDEX(J!$A$1:$ZZ$200,MATCH($A76,J!$A$1:$A$200,0),MATCH(H$8,J!$A$1:$ZZ$1,0)),""),"")</f>
        <v>-0.26</v>
      </c>
      <c r="I76" s="43">
        <f>IFERROR(IF(INDEX(J!$A$1:$ZZ$200,MATCH($A76,J!$A$1:$A$200,0),MATCH(I$8,J!$A$1:$ZZ$1,0))&lt;&gt;"",INDEX(J!$A$1:$ZZ$200,MATCH($A76,J!$A$1:$A$200,0),MATCH(I$8,J!$A$1:$ZZ$1,0)),""),"")</f>
        <v>0.25</v>
      </c>
      <c r="J76" s="44" t="str">
        <f>IFERROR(IF(INDEX(J!$A$1:$ZZ$200,MATCH($A76,J!$A$1:$A$200,0),MATCH(J$8,J!$A$1:$ZZ$1,0))&lt;&gt;"",INDEX(J!$A$1:$ZZ$200,MATCH($A76,J!$A$1:$A$200,0),MATCH(J$8,J!$A$1:$ZZ$1,0)),""),"")</f>
        <v/>
      </c>
      <c r="K76" s="10"/>
      <c r="L76" s="41" t="str">
        <f>IF(L75&lt;&gt;"",IF(INDEX(J!$A$1:$ZZ$200,MATCH(L75+1,J!$A$1:$A$200,0),MATCH(M$8,J!$A$1:$ZZ$1,0))&lt;&gt;"",L75+1,""),"")</f>
        <v/>
      </c>
      <c r="M76" s="43" t="str">
        <f>IFERROR(IF(INDEX(J!$A$1:$ZZ$200,MATCH($A76,J!$A$1:$A$200,0),MATCH(M$8,J!$A$1:$ZZ$1,0))&lt;&gt;"",INDEX(J!$A$1:$ZZ$200,MATCH($A76,J!$A$1:$A$200,0),MATCH(M$8,J!$A$1:$ZZ$1,0)),""),"")</f>
        <v/>
      </c>
      <c r="N76" s="43" t="str">
        <f>IFERROR(IF(INDEX(J!$A$1:$ZZ$200,MATCH($A76,J!$A$1:$A$200,0),MATCH(N$8,J!$A$1:$ZZ$1,0))&lt;&gt;"",INDEX(J!$A$1:$ZZ$200,MATCH($A76,J!$A$1:$A$200,0),MATCH(N$8,J!$A$1:$ZZ$1,0)),""),"")</f>
        <v/>
      </c>
      <c r="O76" s="43" t="str">
        <f>IFERROR(IF(INDEX(J!$A$1:$ZZ$200,MATCH($A76,J!$A$1:$A$200,0),MATCH(O$8,J!$A$1:$ZZ$1,0))&lt;&gt;"",INDEX(J!$A$1:$ZZ$200,MATCH($A76,J!$A$1:$A$200,0),MATCH(O$8,J!$A$1:$ZZ$1,0)),""),"")</f>
        <v/>
      </c>
      <c r="P76" s="10"/>
      <c r="Q76" s="41">
        <f>IF(Q75&lt;&gt;"",IF(INDEX(J!$A$1:$ZZ$200,MATCH(Q75+1,J!$A$1:$A$200,0),MATCH(R$8,J!$A$1:$ZZ$1,0))&lt;&gt;"",Q75+1,""),"")</f>
        <v>2035</v>
      </c>
      <c r="R76" s="43">
        <f>IFERROR(IF(INDEX(J!$A$1:$ZZ$200,MATCH($A76,J!$A$1:$A$200,0),MATCH(R$8,J!$A$1:$ZZ$1,0))&lt;&gt;"",INDEX(J!$A$1:$ZZ$200,MATCH($A76,J!$A$1:$A$200,0),MATCH(R$8,J!$A$1:$ZZ$1,0)),""),"")</f>
        <v>2.71</v>
      </c>
      <c r="S76" s="43">
        <f>IFERROR(IF(INDEX(J!$A$1:$ZZ$200,MATCH($A76,J!$A$1:$A$200,0),MATCH(S$8,J!$A$1:$ZZ$1,0))&lt;&gt;"",INDEX(J!$A$1:$ZZ$200,MATCH($A76,J!$A$1:$A$200,0),MATCH(S$8,J!$A$1:$ZZ$1,0)),""),"")</f>
        <v>74.13</v>
      </c>
      <c r="T76" s="43">
        <f>IFERROR(IF(INDEX(J!$A$1:$ZZ$200,MATCH($A76,J!$A$1:$A$200,0),MATCH(T$8,J!$A$1:$ZZ$1,0))&lt;&gt;"",INDEX(J!$A$1:$ZZ$200,MATCH($A76,J!$A$1:$A$200,0),MATCH(T$8,J!$A$1:$ZZ$1,0)),""),"")</f>
        <v>41.06</v>
      </c>
      <c r="U76" s="43">
        <f>IFERROR(IF(INDEX(J!$A$1:$ZZ$200,MATCH($A76,J!$A$1:$A$200,0),MATCH(U$8,J!$A$1:$ZZ$1,0))&lt;&gt;"",INDEX(J!$A$1:$ZZ$200,MATCH($A76,J!$A$1:$A$200,0),MATCH(U$8,J!$A$1:$ZZ$1,0)),""),"")</f>
        <v>8.1300000000000008</v>
      </c>
    </row>
    <row r="77" spans="1:21">
      <c r="A77" s="41">
        <f>IF(A76&lt;&gt;"",IF(INDEX(J!$A$1:$ZZ$200,MATCH(A76+1,J!$A$1:$A$200,0),MATCH(B$8,J!$A$1:$ZZ$1,0))&lt;&gt;"",A76+1,""),"")</f>
        <v>2036</v>
      </c>
      <c r="B77" s="42">
        <f>IFERROR(IF(INDEX(J!$A$1:$ZZ$200,MATCH($A77,J!$A$1:$A$200,0),MATCH(B$8,J!$A$1:$ZZ$1,0))&lt;&gt;"",INDEX(J!$A$1:$ZZ$200,MATCH($A77,J!$A$1:$A$200,0),MATCH(B$8,J!$A$1:$ZZ$1,0)),""),"")</f>
        <v>3796.2</v>
      </c>
      <c r="C77" s="43">
        <f>IFERROR(IF(INDEX(J!$A$1:$ZZ$200,MATCH($A77,J!$A$1:$A$200,0),MATCH(C$8,J!$A$1:$ZZ$1,0))&lt;&gt;"",INDEX(J!$A$1:$ZZ$200,MATCH($A77,J!$A$1:$A$200,0),MATCH(C$8,J!$A$1:$ZZ$1,0)),""),"")</f>
        <v>44.47</v>
      </c>
      <c r="D77" s="10"/>
      <c r="E77" s="41">
        <f>IF(E76&lt;&gt;"",IF(INDEX(J!$A$1:$ZZ$200,MATCH(E76+1,J!$A$1:$A$200,0),MATCH(F$8,J!$A$1:$ZZ$1,0))&lt;&gt;"",E76+1,""),"")</f>
        <v>2036</v>
      </c>
      <c r="F77" s="43">
        <f>IFERROR(IF(INDEX(J!$A$1:$ZZ$200,MATCH($A77,J!$A$1:$A$200,0),MATCH(F$8,J!$A$1:$ZZ$1,0))&lt;&gt;"",INDEX(J!$A$1:$ZZ$200,MATCH($A77,J!$A$1:$A$200,0),MATCH(F$8,J!$A$1:$ZZ$1,0)),""),"")</f>
        <v>0.35</v>
      </c>
      <c r="G77" s="43">
        <f>IFERROR(IF(INDEX(J!$A$1:$ZZ$200,MATCH($A77,J!$A$1:$A$200,0),MATCH(G$8,J!$A$1:$ZZ$1,0))&lt;&gt;"",INDEX(J!$A$1:$ZZ$200,MATCH($A77,J!$A$1:$A$200,0),MATCH(G$8,J!$A$1:$ZZ$1,0)),""),"")</f>
        <v>0.28000000000000003</v>
      </c>
      <c r="H77" s="43">
        <f>IFERROR(IF(INDEX(J!$A$1:$ZZ$200,MATCH($A77,J!$A$1:$A$200,0),MATCH(H$8,J!$A$1:$ZZ$1,0))&lt;&gt;"",INDEX(J!$A$1:$ZZ$200,MATCH($A77,J!$A$1:$A$200,0),MATCH(H$8,J!$A$1:$ZZ$1,0)),""),"")</f>
        <v>-0.2</v>
      </c>
      <c r="I77" s="43">
        <f>IFERROR(IF(INDEX(J!$A$1:$ZZ$200,MATCH($A77,J!$A$1:$A$200,0),MATCH(I$8,J!$A$1:$ZZ$1,0))&lt;&gt;"",INDEX(J!$A$1:$ZZ$200,MATCH($A77,J!$A$1:$A$200,0),MATCH(I$8,J!$A$1:$ZZ$1,0)),""),"")</f>
        <v>0.25</v>
      </c>
      <c r="J77" s="44" t="str">
        <f>IFERROR(IF(INDEX(J!$A$1:$ZZ$200,MATCH($A77,J!$A$1:$A$200,0),MATCH(J$8,J!$A$1:$ZZ$1,0))&lt;&gt;"",INDEX(J!$A$1:$ZZ$200,MATCH($A77,J!$A$1:$A$200,0),MATCH(J$8,J!$A$1:$ZZ$1,0)),""),"")</f>
        <v/>
      </c>
      <c r="K77" s="10"/>
      <c r="L77" s="41" t="str">
        <f>IF(L76&lt;&gt;"",IF(INDEX(J!$A$1:$ZZ$200,MATCH(L76+1,J!$A$1:$A$200,0),MATCH(M$8,J!$A$1:$ZZ$1,0))&lt;&gt;"",L76+1,""),"")</f>
        <v/>
      </c>
      <c r="M77" s="43" t="str">
        <f>IFERROR(IF(INDEX(J!$A$1:$ZZ$200,MATCH($A77,J!$A$1:$A$200,0),MATCH(M$8,J!$A$1:$ZZ$1,0))&lt;&gt;"",INDEX(J!$A$1:$ZZ$200,MATCH($A77,J!$A$1:$A$200,0),MATCH(M$8,J!$A$1:$ZZ$1,0)),""),"")</f>
        <v/>
      </c>
      <c r="N77" s="43" t="str">
        <f>IFERROR(IF(INDEX(J!$A$1:$ZZ$200,MATCH($A77,J!$A$1:$A$200,0),MATCH(N$8,J!$A$1:$ZZ$1,0))&lt;&gt;"",INDEX(J!$A$1:$ZZ$200,MATCH($A77,J!$A$1:$A$200,0),MATCH(N$8,J!$A$1:$ZZ$1,0)),""),"")</f>
        <v/>
      </c>
      <c r="O77" s="43" t="str">
        <f>IFERROR(IF(INDEX(J!$A$1:$ZZ$200,MATCH($A77,J!$A$1:$A$200,0),MATCH(O$8,J!$A$1:$ZZ$1,0))&lt;&gt;"",INDEX(J!$A$1:$ZZ$200,MATCH($A77,J!$A$1:$A$200,0),MATCH(O$8,J!$A$1:$ZZ$1,0)),""),"")</f>
        <v/>
      </c>
      <c r="P77" s="10"/>
      <c r="Q77" s="41">
        <f>IF(Q76&lt;&gt;"",IF(INDEX(J!$A$1:$ZZ$200,MATCH(Q76+1,J!$A$1:$A$200,0),MATCH(R$8,J!$A$1:$ZZ$1,0))&lt;&gt;"",Q76+1,""),"")</f>
        <v>2036</v>
      </c>
      <c r="R77" s="43">
        <f>IFERROR(IF(INDEX(J!$A$1:$ZZ$200,MATCH($A77,J!$A$1:$A$200,0),MATCH(R$8,J!$A$1:$ZZ$1,0))&lt;&gt;"",INDEX(J!$A$1:$ZZ$200,MATCH($A77,J!$A$1:$A$200,0),MATCH(R$8,J!$A$1:$ZZ$1,0)),""),"")</f>
        <v>2.73</v>
      </c>
      <c r="S77" s="43">
        <f>IFERROR(IF(INDEX(J!$A$1:$ZZ$200,MATCH($A77,J!$A$1:$A$200,0),MATCH(S$8,J!$A$1:$ZZ$1,0))&lt;&gt;"",INDEX(J!$A$1:$ZZ$200,MATCH($A77,J!$A$1:$A$200,0),MATCH(S$8,J!$A$1:$ZZ$1,0)),""),"")</f>
        <v>74.36</v>
      </c>
      <c r="T77" s="43">
        <f>IFERROR(IF(INDEX(J!$A$1:$ZZ$200,MATCH($A77,J!$A$1:$A$200,0),MATCH(T$8,J!$A$1:$ZZ$1,0))&lt;&gt;"",INDEX(J!$A$1:$ZZ$200,MATCH($A77,J!$A$1:$A$200,0),MATCH(T$8,J!$A$1:$ZZ$1,0)),""),"")</f>
        <v>41.15</v>
      </c>
      <c r="U77" s="43">
        <f>IFERROR(IF(INDEX(J!$A$1:$ZZ$200,MATCH($A77,J!$A$1:$A$200,0),MATCH(U$8,J!$A$1:$ZZ$1,0))&lt;&gt;"",INDEX(J!$A$1:$ZZ$200,MATCH($A77,J!$A$1:$A$200,0),MATCH(U$8,J!$A$1:$ZZ$1,0)),""),"")</f>
        <v>8.1300000000000008</v>
      </c>
    </row>
    <row r="78" spans="1:21">
      <c r="A78" s="41">
        <f>IF(A77&lt;&gt;"",IF(INDEX(J!$A$1:$ZZ$200,MATCH(A77+1,J!$A$1:$A$200,0),MATCH(B$8,J!$A$1:$ZZ$1,0))&lt;&gt;"",A77+1,""),"")</f>
        <v>2037</v>
      </c>
      <c r="B78" s="42">
        <f>IFERROR(IF(INDEX(J!$A$1:$ZZ$200,MATCH($A78,J!$A$1:$A$200,0),MATCH(B$8,J!$A$1:$ZZ$1,0))&lt;&gt;"",INDEX(J!$A$1:$ZZ$200,MATCH($A78,J!$A$1:$A$200,0),MATCH(B$8,J!$A$1:$ZZ$1,0)),""),"")</f>
        <v>3810.83</v>
      </c>
      <c r="C78" s="43">
        <f>IFERROR(IF(INDEX(J!$A$1:$ZZ$200,MATCH($A78,J!$A$1:$A$200,0),MATCH(C$8,J!$A$1:$ZZ$1,0))&lt;&gt;"",INDEX(J!$A$1:$ZZ$200,MATCH($A78,J!$A$1:$A$200,0),MATCH(C$8,J!$A$1:$ZZ$1,0)),""),"")</f>
        <v>44.68</v>
      </c>
      <c r="D78" s="10"/>
      <c r="E78" s="41">
        <f>IF(E77&lt;&gt;"",IF(INDEX(J!$A$1:$ZZ$200,MATCH(E77+1,J!$A$1:$A$200,0),MATCH(F$8,J!$A$1:$ZZ$1,0))&lt;&gt;"",E77+1,""),"")</f>
        <v>2037</v>
      </c>
      <c r="F78" s="43">
        <f>IFERROR(IF(INDEX(J!$A$1:$ZZ$200,MATCH($A78,J!$A$1:$A$200,0),MATCH(F$8,J!$A$1:$ZZ$1,0))&lt;&gt;"",INDEX(J!$A$1:$ZZ$200,MATCH($A78,J!$A$1:$A$200,0),MATCH(F$8,J!$A$1:$ZZ$1,0)),""),"")</f>
        <v>0.4</v>
      </c>
      <c r="G78" s="43">
        <f>IFERROR(IF(INDEX(J!$A$1:$ZZ$200,MATCH($A78,J!$A$1:$A$200,0),MATCH(G$8,J!$A$1:$ZZ$1,0))&lt;&gt;"",INDEX(J!$A$1:$ZZ$200,MATCH($A78,J!$A$1:$A$200,0),MATCH(G$8,J!$A$1:$ZZ$1,0)),""),"")</f>
        <v>0.28000000000000003</v>
      </c>
      <c r="H78" s="43">
        <f>IFERROR(IF(INDEX(J!$A$1:$ZZ$200,MATCH($A78,J!$A$1:$A$200,0),MATCH(H$8,J!$A$1:$ZZ$1,0))&lt;&gt;"",INDEX(J!$A$1:$ZZ$200,MATCH($A78,J!$A$1:$A$200,0),MATCH(H$8,J!$A$1:$ZZ$1,0)),""),"")</f>
        <v>-0.16</v>
      </c>
      <c r="I78" s="43">
        <f>IFERROR(IF(INDEX(J!$A$1:$ZZ$200,MATCH($A78,J!$A$1:$A$200,0),MATCH(I$8,J!$A$1:$ZZ$1,0))&lt;&gt;"",INDEX(J!$A$1:$ZZ$200,MATCH($A78,J!$A$1:$A$200,0),MATCH(I$8,J!$A$1:$ZZ$1,0)),""),"")</f>
        <v>0.25</v>
      </c>
      <c r="J78" s="44" t="str">
        <f>IFERROR(IF(INDEX(J!$A$1:$ZZ$200,MATCH($A78,J!$A$1:$A$200,0),MATCH(J$8,J!$A$1:$ZZ$1,0))&lt;&gt;"",INDEX(J!$A$1:$ZZ$200,MATCH($A78,J!$A$1:$A$200,0),MATCH(J$8,J!$A$1:$ZZ$1,0)),""),"")</f>
        <v/>
      </c>
      <c r="K78" s="10"/>
      <c r="L78" s="41" t="str">
        <f>IF(L77&lt;&gt;"",IF(INDEX(J!$A$1:$ZZ$200,MATCH(L77+1,J!$A$1:$A$200,0),MATCH(M$8,J!$A$1:$ZZ$1,0))&lt;&gt;"",L77+1,""),"")</f>
        <v/>
      </c>
      <c r="M78" s="43" t="str">
        <f>IFERROR(IF(INDEX(J!$A$1:$ZZ$200,MATCH($A78,J!$A$1:$A$200,0),MATCH(M$8,J!$A$1:$ZZ$1,0))&lt;&gt;"",INDEX(J!$A$1:$ZZ$200,MATCH($A78,J!$A$1:$A$200,0),MATCH(M$8,J!$A$1:$ZZ$1,0)),""),"")</f>
        <v/>
      </c>
      <c r="N78" s="43" t="str">
        <f>IFERROR(IF(INDEX(J!$A$1:$ZZ$200,MATCH($A78,J!$A$1:$A$200,0),MATCH(N$8,J!$A$1:$ZZ$1,0))&lt;&gt;"",INDEX(J!$A$1:$ZZ$200,MATCH($A78,J!$A$1:$A$200,0),MATCH(N$8,J!$A$1:$ZZ$1,0)),""),"")</f>
        <v/>
      </c>
      <c r="O78" s="43" t="str">
        <f>IFERROR(IF(INDEX(J!$A$1:$ZZ$200,MATCH($A78,J!$A$1:$A$200,0),MATCH(O$8,J!$A$1:$ZZ$1,0))&lt;&gt;"",INDEX(J!$A$1:$ZZ$200,MATCH($A78,J!$A$1:$A$200,0),MATCH(O$8,J!$A$1:$ZZ$1,0)),""),"")</f>
        <v/>
      </c>
      <c r="P78" s="10"/>
      <c r="Q78" s="41">
        <f>IF(Q77&lt;&gt;"",IF(INDEX(J!$A$1:$ZZ$200,MATCH(Q77+1,J!$A$1:$A$200,0),MATCH(R$8,J!$A$1:$ZZ$1,0))&lt;&gt;"",Q77+1,""),"")</f>
        <v>2037</v>
      </c>
      <c r="R78" s="43">
        <f>IFERROR(IF(INDEX(J!$A$1:$ZZ$200,MATCH($A78,J!$A$1:$A$200,0),MATCH(R$8,J!$A$1:$ZZ$1,0))&lt;&gt;"",INDEX(J!$A$1:$ZZ$200,MATCH($A78,J!$A$1:$A$200,0),MATCH(R$8,J!$A$1:$ZZ$1,0)),""),"")</f>
        <v>2.74</v>
      </c>
      <c r="S78" s="43">
        <f>IFERROR(IF(INDEX(J!$A$1:$ZZ$200,MATCH($A78,J!$A$1:$A$200,0),MATCH(S$8,J!$A$1:$ZZ$1,0))&lt;&gt;"",INDEX(J!$A$1:$ZZ$200,MATCH($A78,J!$A$1:$A$200,0),MATCH(S$8,J!$A$1:$ZZ$1,0)),""),"")</f>
        <v>74.709999999999994</v>
      </c>
      <c r="T78" s="43">
        <f>IFERROR(IF(INDEX(J!$A$1:$ZZ$200,MATCH($A78,J!$A$1:$A$200,0),MATCH(T$8,J!$A$1:$ZZ$1,0))&lt;&gt;"",INDEX(J!$A$1:$ZZ$200,MATCH($A78,J!$A$1:$A$200,0),MATCH(T$8,J!$A$1:$ZZ$1,0)),""),"")</f>
        <v>41.24</v>
      </c>
      <c r="U78" s="43">
        <f>IFERROR(IF(INDEX(J!$A$1:$ZZ$200,MATCH($A78,J!$A$1:$A$200,0),MATCH(U$8,J!$A$1:$ZZ$1,0))&lt;&gt;"",INDEX(J!$A$1:$ZZ$200,MATCH($A78,J!$A$1:$A$200,0),MATCH(U$8,J!$A$1:$ZZ$1,0)),""),"")</f>
        <v>8.1199999999999992</v>
      </c>
    </row>
    <row r="79" spans="1:21">
      <c r="A79" s="41">
        <f>IF(A78&lt;&gt;"",IF(INDEX(J!$A$1:$ZZ$200,MATCH(A78+1,J!$A$1:$A$200,0),MATCH(B$8,J!$A$1:$ZZ$1,0))&lt;&gt;"",A78+1,""),"")</f>
        <v>2038</v>
      </c>
      <c r="B79" s="42">
        <f>IFERROR(IF(INDEX(J!$A$1:$ZZ$200,MATCH($A79,J!$A$1:$A$200,0),MATCH(B$8,J!$A$1:$ZZ$1,0))&lt;&gt;"",INDEX(J!$A$1:$ZZ$200,MATCH($A79,J!$A$1:$A$200,0),MATCH(B$8,J!$A$1:$ZZ$1,0)),""),"")</f>
        <v>3827.42</v>
      </c>
      <c r="C79" s="43">
        <f>IFERROR(IF(INDEX(J!$A$1:$ZZ$200,MATCH($A79,J!$A$1:$A$200,0),MATCH(C$8,J!$A$1:$ZZ$1,0))&lt;&gt;"",INDEX(J!$A$1:$ZZ$200,MATCH($A79,J!$A$1:$A$200,0),MATCH(C$8,J!$A$1:$ZZ$1,0)),""),"")</f>
        <v>44.92</v>
      </c>
      <c r="D79" s="10"/>
      <c r="E79" s="41">
        <f>IF(E78&lt;&gt;"",IF(INDEX(J!$A$1:$ZZ$200,MATCH(E78+1,J!$A$1:$A$200,0),MATCH(F$8,J!$A$1:$ZZ$1,0))&lt;&gt;"",E78+1,""),"")</f>
        <v>2038</v>
      </c>
      <c r="F79" s="43">
        <f>IFERROR(IF(INDEX(J!$A$1:$ZZ$200,MATCH($A79,J!$A$1:$A$200,0),MATCH(F$8,J!$A$1:$ZZ$1,0))&lt;&gt;"",INDEX(J!$A$1:$ZZ$200,MATCH($A79,J!$A$1:$A$200,0),MATCH(F$8,J!$A$1:$ZZ$1,0)),""),"")</f>
        <v>0.43</v>
      </c>
      <c r="G79" s="43">
        <f>IFERROR(IF(INDEX(J!$A$1:$ZZ$200,MATCH($A79,J!$A$1:$A$200,0),MATCH(G$8,J!$A$1:$ZZ$1,0))&lt;&gt;"",INDEX(J!$A$1:$ZZ$200,MATCH($A79,J!$A$1:$A$200,0),MATCH(G$8,J!$A$1:$ZZ$1,0)),""),"")</f>
        <v>0.28999999999999998</v>
      </c>
      <c r="H79" s="43">
        <f>IFERROR(IF(INDEX(J!$A$1:$ZZ$200,MATCH($A79,J!$A$1:$A$200,0),MATCH(H$8,J!$A$1:$ZZ$1,0))&lt;&gt;"",INDEX(J!$A$1:$ZZ$200,MATCH($A79,J!$A$1:$A$200,0),MATCH(H$8,J!$A$1:$ZZ$1,0)),""),"")</f>
        <v>-0.12</v>
      </c>
      <c r="I79" s="43">
        <f>IFERROR(IF(INDEX(J!$A$1:$ZZ$200,MATCH($A79,J!$A$1:$A$200,0),MATCH(I$8,J!$A$1:$ZZ$1,0))&lt;&gt;"",INDEX(J!$A$1:$ZZ$200,MATCH($A79,J!$A$1:$A$200,0),MATCH(I$8,J!$A$1:$ZZ$1,0)),""),"")</f>
        <v>0.25</v>
      </c>
      <c r="J79" s="44" t="str">
        <f>IFERROR(IF(INDEX(J!$A$1:$ZZ$200,MATCH($A79,J!$A$1:$A$200,0),MATCH(J$8,J!$A$1:$ZZ$1,0))&lt;&gt;"",INDEX(J!$A$1:$ZZ$200,MATCH($A79,J!$A$1:$A$200,0),MATCH(J$8,J!$A$1:$ZZ$1,0)),""),"")</f>
        <v/>
      </c>
      <c r="K79" s="10"/>
      <c r="L79" s="41" t="str">
        <f>IF(L78&lt;&gt;"",IF(INDEX(J!$A$1:$ZZ$200,MATCH(L78+1,J!$A$1:$A$200,0),MATCH(M$8,J!$A$1:$ZZ$1,0))&lt;&gt;"",L78+1,""),"")</f>
        <v/>
      </c>
      <c r="M79" s="43" t="str">
        <f>IFERROR(IF(INDEX(J!$A$1:$ZZ$200,MATCH($A79,J!$A$1:$A$200,0),MATCH(M$8,J!$A$1:$ZZ$1,0))&lt;&gt;"",INDEX(J!$A$1:$ZZ$200,MATCH($A79,J!$A$1:$A$200,0),MATCH(M$8,J!$A$1:$ZZ$1,0)),""),"")</f>
        <v/>
      </c>
      <c r="N79" s="43" t="str">
        <f>IFERROR(IF(INDEX(J!$A$1:$ZZ$200,MATCH($A79,J!$A$1:$A$200,0),MATCH(N$8,J!$A$1:$ZZ$1,0))&lt;&gt;"",INDEX(J!$A$1:$ZZ$200,MATCH($A79,J!$A$1:$A$200,0),MATCH(N$8,J!$A$1:$ZZ$1,0)),""),"")</f>
        <v/>
      </c>
      <c r="O79" s="43" t="str">
        <f>IFERROR(IF(INDEX(J!$A$1:$ZZ$200,MATCH($A79,J!$A$1:$A$200,0),MATCH(O$8,J!$A$1:$ZZ$1,0))&lt;&gt;"",INDEX(J!$A$1:$ZZ$200,MATCH($A79,J!$A$1:$A$200,0),MATCH(O$8,J!$A$1:$ZZ$1,0)),""),"")</f>
        <v/>
      </c>
      <c r="P79" s="10"/>
      <c r="Q79" s="41">
        <f>IF(Q78&lt;&gt;"",IF(INDEX(J!$A$1:$ZZ$200,MATCH(Q78+1,J!$A$1:$A$200,0),MATCH(R$8,J!$A$1:$ZZ$1,0))&lt;&gt;"",Q78+1,""),"")</f>
        <v>2038</v>
      </c>
      <c r="R79" s="43">
        <f>IFERROR(IF(INDEX(J!$A$1:$ZZ$200,MATCH($A79,J!$A$1:$A$200,0),MATCH(R$8,J!$A$1:$ZZ$1,0))&lt;&gt;"",INDEX(J!$A$1:$ZZ$200,MATCH($A79,J!$A$1:$A$200,0),MATCH(R$8,J!$A$1:$ZZ$1,0)),""),"")</f>
        <v>2.75</v>
      </c>
      <c r="S79" s="43">
        <f>IFERROR(IF(INDEX(J!$A$1:$ZZ$200,MATCH($A79,J!$A$1:$A$200,0),MATCH(S$8,J!$A$1:$ZZ$1,0))&lt;&gt;"",INDEX(J!$A$1:$ZZ$200,MATCH($A79,J!$A$1:$A$200,0),MATCH(S$8,J!$A$1:$ZZ$1,0)),""),"")</f>
        <v>75.2</v>
      </c>
      <c r="T79" s="43">
        <f>IFERROR(IF(INDEX(J!$A$1:$ZZ$200,MATCH($A79,J!$A$1:$A$200,0),MATCH(T$8,J!$A$1:$ZZ$1,0))&lt;&gt;"",INDEX(J!$A$1:$ZZ$200,MATCH($A79,J!$A$1:$A$200,0),MATCH(T$8,J!$A$1:$ZZ$1,0)),""),"")</f>
        <v>41.31</v>
      </c>
      <c r="U79" s="43">
        <f>IFERROR(IF(INDEX(J!$A$1:$ZZ$200,MATCH($A79,J!$A$1:$A$200,0),MATCH(U$8,J!$A$1:$ZZ$1,0))&lt;&gt;"",INDEX(J!$A$1:$ZZ$200,MATCH($A79,J!$A$1:$A$200,0),MATCH(U$8,J!$A$1:$ZZ$1,0)),""),"")</f>
        <v>8.1300000000000008</v>
      </c>
    </row>
    <row r="80" spans="1:21">
      <c r="A80" s="41">
        <f>IF(A79&lt;&gt;"",IF(INDEX(J!$A$1:$ZZ$200,MATCH(A79+1,J!$A$1:$A$200,0),MATCH(B$8,J!$A$1:$ZZ$1,0))&lt;&gt;"",A79+1,""),"")</f>
        <v>2039</v>
      </c>
      <c r="B80" s="42">
        <f>IFERROR(IF(INDEX(J!$A$1:$ZZ$200,MATCH($A80,J!$A$1:$A$200,0),MATCH(B$8,J!$A$1:$ZZ$1,0))&lt;&gt;"",INDEX(J!$A$1:$ZZ$200,MATCH($A80,J!$A$1:$A$200,0),MATCH(B$8,J!$A$1:$ZZ$1,0)),""),"")</f>
        <v>3846.78</v>
      </c>
      <c r="C80" s="43">
        <f>IFERROR(IF(INDEX(J!$A$1:$ZZ$200,MATCH($A80,J!$A$1:$A$200,0),MATCH(C$8,J!$A$1:$ZZ$1,0))&lt;&gt;"",INDEX(J!$A$1:$ZZ$200,MATCH($A80,J!$A$1:$A$200,0),MATCH(C$8,J!$A$1:$ZZ$1,0)),""),"")</f>
        <v>45.19</v>
      </c>
      <c r="D80" s="10"/>
      <c r="E80" s="41">
        <f>IF(E79&lt;&gt;"",IF(INDEX(J!$A$1:$ZZ$200,MATCH(E79+1,J!$A$1:$A$200,0),MATCH(F$8,J!$A$1:$ZZ$1,0))&lt;&gt;"",E79+1,""),"")</f>
        <v>2039</v>
      </c>
      <c r="F80" s="43">
        <f>IFERROR(IF(INDEX(J!$A$1:$ZZ$200,MATCH($A80,J!$A$1:$A$200,0),MATCH(F$8,J!$A$1:$ZZ$1,0))&lt;&gt;"",INDEX(J!$A$1:$ZZ$200,MATCH($A80,J!$A$1:$A$200,0),MATCH(F$8,J!$A$1:$ZZ$1,0)),""),"")</f>
        <v>0.5</v>
      </c>
      <c r="G80" s="43">
        <f>IFERROR(IF(INDEX(J!$A$1:$ZZ$200,MATCH($A80,J!$A$1:$A$200,0),MATCH(G$8,J!$A$1:$ZZ$1,0))&lt;&gt;"",INDEX(J!$A$1:$ZZ$200,MATCH($A80,J!$A$1:$A$200,0),MATCH(G$8,J!$A$1:$ZZ$1,0)),""),"")</f>
        <v>0.28999999999999998</v>
      </c>
      <c r="H80" s="43">
        <f>IFERROR(IF(INDEX(J!$A$1:$ZZ$200,MATCH($A80,J!$A$1:$A$200,0),MATCH(H$8,J!$A$1:$ZZ$1,0))&lt;&gt;"",INDEX(J!$A$1:$ZZ$200,MATCH($A80,J!$A$1:$A$200,0),MATCH(H$8,J!$A$1:$ZZ$1,0)),""),"")</f>
        <v>-0.05</v>
      </c>
      <c r="I80" s="43">
        <f>IFERROR(IF(INDEX(J!$A$1:$ZZ$200,MATCH($A80,J!$A$1:$A$200,0),MATCH(I$8,J!$A$1:$ZZ$1,0))&lt;&gt;"",INDEX(J!$A$1:$ZZ$200,MATCH($A80,J!$A$1:$A$200,0),MATCH(I$8,J!$A$1:$ZZ$1,0)),""),"")</f>
        <v>0.25</v>
      </c>
      <c r="J80" s="44" t="str">
        <f>IFERROR(IF(INDEX(J!$A$1:$ZZ$200,MATCH($A80,J!$A$1:$A$200,0),MATCH(J$8,J!$A$1:$ZZ$1,0))&lt;&gt;"",INDEX(J!$A$1:$ZZ$200,MATCH($A80,J!$A$1:$A$200,0),MATCH(J$8,J!$A$1:$ZZ$1,0)),""),"")</f>
        <v/>
      </c>
      <c r="K80" s="10"/>
      <c r="L80" s="41" t="str">
        <f>IF(L79&lt;&gt;"",IF(INDEX(J!$A$1:$ZZ$200,MATCH(L79+1,J!$A$1:$A$200,0),MATCH(M$8,J!$A$1:$ZZ$1,0))&lt;&gt;"",L79+1,""),"")</f>
        <v/>
      </c>
      <c r="M80" s="43" t="str">
        <f>IFERROR(IF(INDEX(J!$A$1:$ZZ$200,MATCH($A80,J!$A$1:$A$200,0),MATCH(M$8,J!$A$1:$ZZ$1,0))&lt;&gt;"",INDEX(J!$A$1:$ZZ$200,MATCH($A80,J!$A$1:$A$200,0),MATCH(M$8,J!$A$1:$ZZ$1,0)),""),"")</f>
        <v/>
      </c>
      <c r="N80" s="43" t="str">
        <f>IFERROR(IF(INDEX(J!$A$1:$ZZ$200,MATCH($A80,J!$A$1:$A$200,0),MATCH(N$8,J!$A$1:$ZZ$1,0))&lt;&gt;"",INDEX(J!$A$1:$ZZ$200,MATCH($A80,J!$A$1:$A$200,0),MATCH(N$8,J!$A$1:$ZZ$1,0)),""),"")</f>
        <v/>
      </c>
      <c r="O80" s="43" t="str">
        <f>IFERROR(IF(INDEX(J!$A$1:$ZZ$200,MATCH($A80,J!$A$1:$A$200,0),MATCH(O$8,J!$A$1:$ZZ$1,0))&lt;&gt;"",INDEX(J!$A$1:$ZZ$200,MATCH($A80,J!$A$1:$A$200,0),MATCH(O$8,J!$A$1:$ZZ$1,0)),""),"")</f>
        <v/>
      </c>
      <c r="P80" s="10"/>
      <c r="Q80" s="41">
        <f>IF(Q79&lt;&gt;"",IF(INDEX(J!$A$1:$ZZ$200,MATCH(Q79+1,J!$A$1:$A$200,0),MATCH(R$8,J!$A$1:$ZZ$1,0))&lt;&gt;"",Q79+1,""),"")</f>
        <v>2039</v>
      </c>
      <c r="R80" s="43">
        <f>IFERROR(IF(INDEX(J!$A$1:$ZZ$200,MATCH($A80,J!$A$1:$A$200,0),MATCH(R$8,J!$A$1:$ZZ$1,0))&lt;&gt;"",INDEX(J!$A$1:$ZZ$200,MATCH($A80,J!$A$1:$A$200,0),MATCH(R$8,J!$A$1:$ZZ$1,0)),""),"")</f>
        <v>2.76</v>
      </c>
      <c r="S80" s="43">
        <f>IFERROR(IF(INDEX(J!$A$1:$ZZ$200,MATCH($A80,J!$A$1:$A$200,0),MATCH(S$8,J!$A$1:$ZZ$1,0))&lt;&gt;"",INDEX(J!$A$1:$ZZ$200,MATCH($A80,J!$A$1:$A$200,0),MATCH(S$8,J!$A$1:$ZZ$1,0)),""),"")</f>
        <v>75.760000000000005</v>
      </c>
      <c r="T80" s="43">
        <f>IFERROR(IF(INDEX(J!$A$1:$ZZ$200,MATCH($A80,J!$A$1:$A$200,0),MATCH(T$8,J!$A$1:$ZZ$1,0))&lt;&gt;"",INDEX(J!$A$1:$ZZ$200,MATCH($A80,J!$A$1:$A$200,0),MATCH(T$8,J!$A$1:$ZZ$1,0)),""),"")</f>
        <v>41.39</v>
      </c>
      <c r="U80" s="43">
        <f>IFERROR(IF(INDEX(J!$A$1:$ZZ$200,MATCH($A80,J!$A$1:$A$200,0),MATCH(U$8,J!$A$1:$ZZ$1,0))&lt;&gt;"",INDEX(J!$A$1:$ZZ$200,MATCH($A80,J!$A$1:$A$200,0),MATCH(U$8,J!$A$1:$ZZ$1,0)),""),"")</f>
        <v>8.1199999999999992</v>
      </c>
    </row>
    <row r="81" spans="1:21">
      <c r="A81" s="41" t="str">
        <f>IF(A80&lt;&gt;"",IF(INDEX(J!$A$1:$ZZ$200,MATCH(A80+1,J!$A$1:$A$200,0),MATCH(B$8,J!$A$1:$ZZ$1,0))&lt;&gt;"",A80+1,""),"")</f>
        <v/>
      </c>
      <c r="B81" s="42" t="str">
        <f>IFERROR(IF(INDEX(J!$A$1:$ZZ$200,MATCH($A81,J!$A$1:$A$200,0),MATCH(B$8,J!$A$1:$ZZ$1,0))&lt;&gt;"",INDEX(J!$A$1:$ZZ$200,MATCH($A81,J!$A$1:$A$200,0),MATCH(B$8,J!$A$1:$ZZ$1,0)),""),"")</f>
        <v/>
      </c>
      <c r="C81" s="43" t="str">
        <f>IFERROR(IF(INDEX(J!$A$1:$ZZ$200,MATCH($A81,J!$A$1:$A$200,0),MATCH(C$8,J!$A$1:$ZZ$1,0))&lt;&gt;"",INDEX(J!$A$1:$ZZ$200,MATCH($A81,J!$A$1:$A$200,0),MATCH(C$8,J!$A$1:$ZZ$1,0)),""),"")</f>
        <v/>
      </c>
      <c r="D81" s="10"/>
      <c r="E81" s="41" t="str">
        <f>IF(E80&lt;&gt;"",IF(INDEX(J!$A$1:$ZZ$200,MATCH(E80+1,J!$A$1:$A$200,0),MATCH(F$8,J!$A$1:$ZZ$1,0))&lt;&gt;"",E80+1,""),"")</f>
        <v/>
      </c>
      <c r="F81" s="43" t="str">
        <f>IFERROR(IF(INDEX(J!$A$1:$ZZ$200,MATCH($A81,J!$A$1:$A$200,0),MATCH(F$8,J!$A$1:$ZZ$1,0))&lt;&gt;"",INDEX(J!$A$1:$ZZ$200,MATCH($A81,J!$A$1:$A$200,0),MATCH(F$8,J!$A$1:$ZZ$1,0)),""),"")</f>
        <v/>
      </c>
      <c r="G81" s="43" t="str">
        <f>IFERROR(IF(INDEX(J!$A$1:$ZZ$200,MATCH($A81,J!$A$1:$A$200,0),MATCH(G$8,J!$A$1:$ZZ$1,0))&lt;&gt;"",INDEX(J!$A$1:$ZZ$200,MATCH($A81,J!$A$1:$A$200,0),MATCH(G$8,J!$A$1:$ZZ$1,0)),""),"")</f>
        <v/>
      </c>
      <c r="H81" s="43" t="str">
        <f>IFERROR(IF(INDEX(J!$A$1:$ZZ$200,MATCH($A81,J!$A$1:$A$200,0),MATCH(H$8,J!$A$1:$ZZ$1,0))&lt;&gt;"",INDEX(J!$A$1:$ZZ$200,MATCH($A81,J!$A$1:$A$200,0),MATCH(H$8,J!$A$1:$ZZ$1,0)),""),"")</f>
        <v/>
      </c>
      <c r="I81" s="43" t="str">
        <f>IFERROR(IF(INDEX(J!$A$1:$ZZ$200,MATCH($A81,J!$A$1:$A$200,0),MATCH(I$8,J!$A$1:$ZZ$1,0))&lt;&gt;"",INDEX(J!$A$1:$ZZ$200,MATCH($A81,J!$A$1:$A$200,0),MATCH(I$8,J!$A$1:$ZZ$1,0)),""),"")</f>
        <v/>
      </c>
      <c r="J81" s="44" t="str">
        <f>IFERROR(IF(INDEX(J!$A$1:$ZZ$200,MATCH($A81,J!$A$1:$A$200,0),MATCH(J$8,J!$A$1:$ZZ$1,0))&lt;&gt;"",INDEX(J!$A$1:$ZZ$200,MATCH($A81,J!$A$1:$A$200,0),MATCH(J$8,J!$A$1:$ZZ$1,0)),""),"")</f>
        <v/>
      </c>
      <c r="K81" s="10"/>
      <c r="L81" s="41" t="str">
        <f>IF(L80&lt;&gt;"",IF(INDEX(J!$A$1:$ZZ$200,MATCH(L80+1,J!$A$1:$A$200,0),MATCH(M$8,J!$A$1:$ZZ$1,0))&lt;&gt;"",L80+1,""),"")</f>
        <v/>
      </c>
      <c r="M81" s="43" t="str">
        <f>IFERROR(IF(INDEX(J!$A$1:$ZZ$200,MATCH($A81,J!$A$1:$A$200,0),MATCH(M$8,J!$A$1:$ZZ$1,0))&lt;&gt;"",INDEX(J!$A$1:$ZZ$200,MATCH($A81,J!$A$1:$A$200,0),MATCH(M$8,J!$A$1:$ZZ$1,0)),""),"")</f>
        <v/>
      </c>
      <c r="N81" s="43" t="str">
        <f>IFERROR(IF(INDEX(J!$A$1:$ZZ$200,MATCH($A81,J!$A$1:$A$200,0),MATCH(N$8,J!$A$1:$ZZ$1,0))&lt;&gt;"",INDEX(J!$A$1:$ZZ$200,MATCH($A81,J!$A$1:$A$200,0),MATCH(N$8,J!$A$1:$ZZ$1,0)),""),"")</f>
        <v/>
      </c>
      <c r="O81" s="43" t="str">
        <f>IFERROR(IF(INDEX(J!$A$1:$ZZ$200,MATCH($A81,J!$A$1:$A$200,0),MATCH(O$8,J!$A$1:$ZZ$1,0))&lt;&gt;"",INDEX(J!$A$1:$ZZ$200,MATCH($A81,J!$A$1:$A$200,0),MATCH(O$8,J!$A$1:$ZZ$1,0)),""),"")</f>
        <v/>
      </c>
      <c r="P81" s="10"/>
      <c r="Q81" s="41" t="str">
        <f>IF(Q80&lt;&gt;"",IF(INDEX(J!$A$1:$ZZ$200,MATCH(Q80+1,J!$A$1:$A$200,0),MATCH(R$8,J!$A$1:$ZZ$1,0))&lt;&gt;"",Q80+1,""),"")</f>
        <v/>
      </c>
      <c r="R81" s="43" t="str">
        <f>IFERROR(IF(INDEX(J!$A$1:$ZZ$200,MATCH($A81,J!$A$1:$A$200,0),MATCH(R$8,J!$A$1:$ZZ$1,0))&lt;&gt;"",INDEX(J!$A$1:$ZZ$200,MATCH($A81,J!$A$1:$A$200,0),MATCH(R$8,J!$A$1:$ZZ$1,0)),""),"")</f>
        <v/>
      </c>
      <c r="S81" s="43" t="str">
        <f>IFERROR(IF(INDEX(J!$A$1:$ZZ$200,MATCH($A81,J!$A$1:$A$200,0),MATCH(S$8,J!$A$1:$ZZ$1,0))&lt;&gt;"",INDEX(J!$A$1:$ZZ$200,MATCH($A81,J!$A$1:$A$200,0),MATCH(S$8,J!$A$1:$ZZ$1,0)),""),"")</f>
        <v/>
      </c>
      <c r="T81" s="43" t="str">
        <f>IFERROR(IF(INDEX(J!$A$1:$ZZ$200,MATCH($A81,J!$A$1:$A$200,0),MATCH(T$8,J!$A$1:$ZZ$1,0))&lt;&gt;"",INDEX(J!$A$1:$ZZ$200,MATCH($A81,J!$A$1:$A$200,0),MATCH(T$8,J!$A$1:$ZZ$1,0)),""),"")</f>
        <v/>
      </c>
      <c r="U81" s="43" t="str">
        <f>IFERROR(IF(INDEX(J!$A$1:$ZZ$200,MATCH($A81,J!$A$1:$A$200,0),MATCH(U$8,J!$A$1:$ZZ$1,0))&lt;&gt;"",INDEX(J!$A$1:$ZZ$200,MATCH($A81,J!$A$1:$A$200,0),MATCH(U$8,J!$A$1:$ZZ$1,0)),""),"")</f>
        <v/>
      </c>
    </row>
    <row r="82" spans="1:21">
      <c r="A82" s="41" t="str">
        <f>IF(A81&lt;&gt;"",IF(INDEX(J!$A$1:$ZZ$200,MATCH(A81+1,J!$A$1:$A$200,0),MATCH(B$8,J!$A$1:$ZZ$1,0))&lt;&gt;"",A81+1,""),"")</f>
        <v/>
      </c>
      <c r="B82" s="42" t="str">
        <f>IFERROR(IF(INDEX(J!$A$1:$ZZ$200,MATCH($A82,J!$A$1:$A$200,0),MATCH(B$8,J!$A$1:$ZZ$1,0))&lt;&gt;"",INDEX(J!$A$1:$ZZ$200,MATCH($A82,J!$A$1:$A$200,0),MATCH(B$8,J!$A$1:$ZZ$1,0)),""),"")</f>
        <v/>
      </c>
      <c r="C82" s="43" t="str">
        <f>IFERROR(IF(INDEX(J!$A$1:$ZZ$200,MATCH($A82,J!$A$1:$A$200,0),MATCH(C$8,J!$A$1:$ZZ$1,0))&lt;&gt;"",INDEX(J!$A$1:$ZZ$200,MATCH($A82,J!$A$1:$A$200,0),MATCH(C$8,J!$A$1:$ZZ$1,0)),""),"")</f>
        <v/>
      </c>
      <c r="D82" s="10"/>
      <c r="E82" s="41" t="str">
        <f>IF(E81&lt;&gt;"",IF(INDEX(J!$A$1:$ZZ$200,MATCH(E81+1,J!$A$1:$A$200,0),MATCH(F$8,J!$A$1:$ZZ$1,0))&lt;&gt;"",E81+1,""),"")</f>
        <v/>
      </c>
      <c r="F82" s="43" t="str">
        <f>IFERROR(IF(INDEX(J!$A$1:$ZZ$200,MATCH($A82,J!$A$1:$A$200,0),MATCH(F$8,J!$A$1:$ZZ$1,0))&lt;&gt;"",INDEX(J!$A$1:$ZZ$200,MATCH($A82,J!$A$1:$A$200,0),MATCH(F$8,J!$A$1:$ZZ$1,0)),""),"")</f>
        <v/>
      </c>
      <c r="G82" s="43" t="str">
        <f>IFERROR(IF(INDEX(J!$A$1:$ZZ$200,MATCH($A82,J!$A$1:$A$200,0),MATCH(G$8,J!$A$1:$ZZ$1,0))&lt;&gt;"",INDEX(J!$A$1:$ZZ$200,MATCH($A82,J!$A$1:$A$200,0),MATCH(G$8,J!$A$1:$ZZ$1,0)),""),"")</f>
        <v/>
      </c>
      <c r="H82" s="43" t="str">
        <f>IFERROR(IF(INDEX(J!$A$1:$ZZ$200,MATCH($A82,J!$A$1:$A$200,0),MATCH(H$8,J!$A$1:$ZZ$1,0))&lt;&gt;"",INDEX(J!$A$1:$ZZ$200,MATCH($A82,J!$A$1:$A$200,0),MATCH(H$8,J!$A$1:$ZZ$1,0)),""),"")</f>
        <v/>
      </c>
      <c r="I82" s="43" t="str">
        <f>IFERROR(IF(INDEX(J!$A$1:$ZZ$200,MATCH($A82,J!$A$1:$A$200,0),MATCH(I$8,J!$A$1:$ZZ$1,0))&lt;&gt;"",INDEX(J!$A$1:$ZZ$200,MATCH($A82,J!$A$1:$A$200,0),MATCH(I$8,J!$A$1:$ZZ$1,0)),""),"")</f>
        <v/>
      </c>
      <c r="J82" s="44" t="str">
        <f>IFERROR(IF(INDEX(J!$A$1:$ZZ$200,MATCH($A82,J!$A$1:$A$200,0),MATCH(J$8,J!$A$1:$ZZ$1,0))&lt;&gt;"",INDEX(J!$A$1:$ZZ$200,MATCH($A82,J!$A$1:$A$200,0),MATCH(J$8,J!$A$1:$ZZ$1,0)),""),"")</f>
        <v/>
      </c>
      <c r="K82" s="10"/>
      <c r="L82" s="41" t="str">
        <f>IF(L81&lt;&gt;"",IF(INDEX(J!$A$1:$ZZ$200,MATCH(L81+1,J!$A$1:$A$200,0),MATCH(M$8,J!$A$1:$ZZ$1,0))&lt;&gt;"",L81+1,""),"")</f>
        <v/>
      </c>
      <c r="M82" s="43" t="str">
        <f>IFERROR(IF(INDEX(J!$A$1:$ZZ$200,MATCH($A82,J!$A$1:$A$200,0),MATCH(M$8,J!$A$1:$ZZ$1,0))&lt;&gt;"",INDEX(J!$A$1:$ZZ$200,MATCH($A82,J!$A$1:$A$200,0),MATCH(M$8,J!$A$1:$ZZ$1,0)),""),"")</f>
        <v/>
      </c>
      <c r="N82" s="43" t="str">
        <f>IFERROR(IF(INDEX(J!$A$1:$ZZ$200,MATCH($A82,J!$A$1:$A$200,0),MATCH(N$8,J!$A$1:$ZZ$1,0))&lt;&gt;"",INDEX(J!$A$1:$ZZ$200,MATCH($A82,J!$A$1:$A$200,0),MATCH(N$8,J!$A$1:$ZZ$1,0)),""),"")</f>
        <v/>
      </c>
      <c r="O82" s="43" t="str">
        <f>IFERROR(IF(INDEX(J!$A$1:$ZZ$200,MATCH($A82,J!$A$1:$A$200,0),MATCH(O$8,J!$A$1:$ZZ$1,0))&lt;&gt;"",INDEX(J!$A$1:$ZZ$200,MATCH($A82,J!$A$1:$A$200,0),MATCH(O$8,J!$A$1:$ZZ$1,0)),""),"")</f>
        <v/>
      </c>
      <c r="P82" s="10"/>
      <c r="Q82" s="41" t="str">
        <f>IF(Q81&lt;&gt;"",IF(INDEX(J!$A$1:$ZZ$200,MATCH(Q81+1,J!$A$1:$A$200,0),MATCH(R$8,J!$A$1:$ZZ$1,0))&lt;&gt;"",Q81+1,""),"")</f>
        <v/>
      </c>
      <c r="R82" s="43" t="str">
        <f>IFERROR(IF(INDEX(J!$A$1:$ZZ$200,MATCH($A82,J!$A$1:$A$200,0),MATCH(R$8,J!$A$1:$ZZ$1,0))&lt;&gt;"",INDEX(J!$A$1:$ZZ$200,MATCH($A82,J!$A$1:$A$200,0),MATCH(R$8,J!$A$1:$ZZ$1,0)),""),"")</f>
        <v/>
      </c>
      <c r="S82" s="43" t="str">
        <f>IFERROR(IF(INDEX(J!$A$1:$ZZ$200,MATCH($A82,J!$A$1:$A$200,0),MATCH(S$8,J!$A$1:$ZZ$1,0))&lt;&gt;"",INDEX(J!$A$1:$ZZ$200,MATCH($A82,J!$A$1:$A$200,0),MATCH(S$8,J!$A$1:$ZZ$1,0)),""),"")</f>
        <v/>
      </c>
      <c r="T82" s="43" t="str">
        <f>IFERROR(IF(INDEX(J!$A$1:$ZZ$200,MATCH($A82,J!$A$1:$A$200,0),MATCH(T$8,J!$A$1:$ZZ$1,0))&lt;&gt;"",INDEX(J!$A$1:$ZZ$200,MATCH($A82,J!$A$1:$A$200,0),MATCH(T$8,J!$A$1:$ZZ$1,0)),""),"")</f>
        <v/>
      </c>
      <c r="U82" s="43" t="str">
        <f>IFERROR(IF(INDEX(J!$A$1:$ZZ$200,MATCH($A82,J!$A$1:$A$200,0),MATCH(U$8,J!$A$1:$ZZ$1,0))&lt;&gt;"",INDEX(J!$A$1:$ZZ$200,MATCH($A82,J!$A$1:$A$200,0),MATCH(U$8,J!$A$1:$ZZ$1,0)),""),"")</f>
        <v/>
      </c>
    </row>
    <row r="83" spans="1:21">
      <c r="A83" s="41" t="str">
        <f>IF(A82&lt;&gt;"",IF(INDEX(J!$A$1:$ZZ$200,MATCH(A82+1,J!$A$1:$A$200,0),MATCH(B$8,J!$A$1:$ZZ$1,0))&lt;&gt;"",A82+1,""),"")</f>
        <v/>
      </c>
      <c r="B83" s="42" t="str">
        <f>IFERROR(IF(INDEX(J!$A$1:$ZZ$200,MATCH($A83,J!$A$1:$A$200,0),MATCH(B$8,J!$A$1:$ZZ$1,0))&lt;&gt;"",INDEX(J!$A$1:$ZZ$200,MATCH($A83,J!$A$1:$A$200,0),MATCH(B$8,J!$A$1:$ZZ$1,0)),""),"")</f>
        <v/>
      </c>
      <c r="C83" s="43" t="str">
        <f>IFERROR(IF(INDEX(J!$A$1:$ZZ$200,MATCH($A83,J!$A$1:$A$200,0),MATCH(C$8,J!$A$1:$ZZ$1,0))&lt;&gt;"",INDEX(J!$A$1:$ZZ$200,MATCH($A83,J!$A$1:$A$200,0),MATCH(C$8,J!$A$1:$ZZ$1,0)),""),"")</f>
        <v/>
      </c>
      <c r="D83" s="10"/>
      <c r="E83" s="41" t="str">
        <f>IF(E82&lt;&gt;"",IF(INDEX(J!$A$1:$ZZ$200,MATCH(E82+1,J!$A$1:$A$200,0),MATCH(F$8,J!$A$1:$ZZ$1,0))&lt;&gt;"",E82+1,""),"")</f>
        <v/>
      </c>
      <c r="F83" s="43" t="str">
        <f>IFERROR(IF(INDEX(J!$A$1:$ZZ$200,MATCH($A83,J!$A$1:$A$200,0),MATCH(F$8,J!$A$1:$ZZ$1,0))&lt;&gt;"",INDEX(J!$A$1:$ZZ$200,MATCH($A83,J!$A$1:$A$200,0),MATCH(F$8,J!$A$1:$ZZ$1,0)),""),"")</f>
        <v/>
      </c>
      <c r="G83" s="43" t="str">
        <f>IFERROR(IF(INDEX(J!$A$1:$ZZ$200,MATCH($A83,J!$A$1:$A$200,0),MATCH(G$8,J!$A$1:$ZZ$1,0))&lt;&gt;"",INDEX(J!$A$1:$ZZ$200,MATCH($A83,J!$A$1:$A$200,0),MATCH(G$8,J!$A$1:$ZZ$1,0)),""),"")</f>
        <v/>
      </c>
      <c r="H83" s="43" t="str">
        <f>IFERROR(IF(INDEX(J!$A$1:$ZZ$200,MATCH($A83,J!$A$1:$A$200,0),MATCH(H$8,J!$A$1:$ZZ$1,0))&lt;&gt;"",INDEX(J!$A$1:$ZZ$200,MATCH($A83,J!$A$1:$A$200,0),MATCH(H$8,J!$A$1:$ZZ$1,0)),""),"")</f>
        <v/>
      </c>
      <c r="I83" s="43" t="str">
        <f>IFERROR(IF(INDEX(J!$A$1:$ZZ$200,MATCH($A83,J!$A$1:$A$200,0),MATCH(I$8,J!$A$1:$ZZ$1,0))&lt;&gt;"",INDEX(J!$A$1:$ZZ$200,MATCH($A83,J!$A$1:$A$200,0),MATCH(I$8,J!$A$1:$ZZ$1,0)),""),"")</f>
        <v/>
      </c>
      <c r="J83" s="44" t="str">
        <f>IFERROR(IF(INDEX(J!$A$1:$ZZ$200,MATCH($A83,J!$A$1:$A$200,0),MATCH(J$8,J!$A$1:$ZZ$1,0))&lt;&gt;"",INDEX(J!$A$1:$ZZ$200,MATCH($A83,J!$A$1:$A$200,0),MATCH(J$8,J!$A$1:$ZZ$1,0)),""),"")</f>
        <v/>
      </c>
      <c r="K83" s="10"/>
      <c r="L83" s="41" t="str">
        <f>IF(L82&lt;&gt;"",IF(INDEX(J!$A$1:$ZZ$200,MATCH(L82+1,J!$A$1:$A$200,0),MATCH(M$8,J!$A$1:$ZZ$1,0))&lt;&gt;"",L82+1,""),"")</f>
        <v/>
      </c>
      <c r="M83" s="43" t="str">
        <f>IFERROR(IF(INDEX(J!$A$1:$ZZ$200,MATCH($A83,J!$A$1:$A$200,0),MATCH(M$8,J!$A$1:$ZZ$1,0))&lt;&gt;"",INDEX(J!$A$1:$ZZ$200,MATCH($A83,J!$A$1:$A$200,0),MATCH(M$8,J!$A$1:$ZZ$1,0)),""),"")</f>
        <v/>
      </c>
      <c r="N83" s="43" t="str">
        <f>IFERROR(IF(INDEX(J!$A$1:$ZZ$200,MATCH($A83,J!$A$1:$A$200,0),MATCH(N$8,J!$A$1:$ZZ$1,0))&lt;&gt;"",INDEX(J!$A$1:$ZZ$200,MATCH($A83,J!$A$1:$A$200,0),MATCH(N$8,J!$A$1:$ZZ$1,0)),""),"")</f>
        <v/>
      </c>
      <c r="O83" s="43" t="str">
        <f>IFERROR(IF(INDEX(J!$A$1:$ZZ$200,MATCH($A83,J!$A$1:$A$200,0),MATCH(O$8,J!$A$1:$ZZ$1,0))&lt;&gt;"",INDEX(J!$A$1:$ZZ$200,MATCH($A83,J!$A$1:$A$200,0),MATCH(O$8,J!$A$1:$ZZ$1,0)),""),"")</f>
        <v/>
      </c>
      <c r="P83" s="10"/>
      <c r="Q83" s="41" t="str">
        <f>IF(Q82&lt;&gt;"",IF(INDEX(J!$A$1:$ZZ$200,MATCH(Q82+1,J!$A$1:$A$200,0),MATCH(R$8,J!$A$1:$ZZ$1,0))&lt;&gt;"",Q82+1,""),"")</f>
        <v/>
      </c>
      <c r="R83" s="43" t="str">
        <f>IFERROR(IF(INDEX(J!$A$1:$ZZ$200,MATCH($A83,J!$A$1:$A$200,0),MATCH(R$8,J!$A$1:$ZZ$1,0))&lt;&gt;"",INDEX(J!$A$1:$ZZ$200,MATCH($A83,J!$A$1:$A$200,0),MATCH(R$8,J!$A$1:$ZZ$1,0)),""),"")</f>
        <v/>
      </c>
      <c r="S83" s="43" t="str">
        <f>IFERROR(IF(INDEX(J!$A$1:$ZZ$200,MATCH($A83,J!$A$1:$A$200,0),MATCH(S$8,J!$A$1:$ZZ$1,0))&lt;&gt;"",INDEX(J!$A$1:$ZZ$200,MATCH($A83,J!$A$1:$A$200,0),MATCH(S$8,J!$A$1:$ZZ$1,0)),""),"")</f>
        <v/>
      </c>
      <c r="T83" s="43" t="str">
        <f>IFERROR(IF(INDEX(J!$A$1:$ZZ$200,MATCH($A83,J!$A$1:$A$200,0),MATCH(T$8,J!$A$1:$ZZ$1,0))&lt;&gt;"",INDEX(J!$A$1:$ZZ$200,MATCH($A83,J!$A$1:$A$200,0),MATCH(T$8,J!$A$1:$ZZ$1,0)),""),"")</f>
        <v/>
      </c>
      <c r="U83" s="43" t="str">
        <f>IFERROR(IF(INDEX(J!$A$1:$ZZ$200,MATCH($A83,J!$A$1:$A$200,0),MATCH(U$8,J!$A$1:$ZZ$1,0))&lt;&gt;"",INDEX(J!$A$1:$ZZ$200,MATCH($A83,J!$A$1:$A$200,0),MATCH(U$8,J!$A$1:$ZZ$1,0)),""),"")</f>
        <v/>
      </c>
    </row>
    <row r="84" spans="1:21">
      <c r="A84" s="41" t="str">
        <f>IF(A83&lt;&gt;"",IF(INDEX(J!$A$1:$ZZ$200,MATCH(A83+1,J!$A$1:$A$200,0),MATCH(B$8,J!$A$1:$ZZ$1,0))&lt;&gt;"",A83+1,""),"")</f>
        <v/>
      </c>
      <c r="B84" s="42" t="str">
        <f>IFERROR(IF(INDEX(J!$A$1:$ZZ$200,MATCH($A84,J!$A$1:$A$200,0),MATCH(B$8,J!$A$1:$ZZ$1,0))&lt;&gt;"",INDEX(J!$A$1:$ZZ$200,MATCH($A84,J!$A$1:$A$200,0),MATCH(B$8,J!$A$1:$ZZ$1,0)),""),"")</f>
        <v/>
      </c>
      <c r="C84" s="43" t="str">
        <f>IFERROR(IF(INDEX(J!$A$1:$ZZ$200,MATCH($A84,J!$A$1:$A$200,0),MATCH(C$8,J!$A$1:$ZZ$1,0))&lt;&gt;"",INDEX(J!$A$1:$ZZ$200,MATCH($A84,J!$A$1:$A$200,0),MATCH(C$8,J!$A$1:$ZZ$1,0)),""),"")</f>
        <v/>
      </c>
      <c r="D84" s="10"/>
      <c r="E84" s="41" t="str">
        <f>IF(E83&lt;&gt;"",IF(INDEX(J!$A$1:$ZZ$200,MATCH(E83+1,J!$A$1:$A$200,0),MATCH(F$8,J!$A$1:$ZZ$1,0))&lt;&gt;"",E83+1,""),"")</f>
        <v/>
      </c>
      <c r="F84" s="43" t="str">
        <f>IFERROR(IF(INDEX(J!$A$1:$ZZ$200,MATCH($A84,J!$A$1:$A$200,0),MATCH(F$8,J!$A$1:$ZZ$1,0))&lt;&gt;"",INDEX(J!$A$1:$ZZ$200,MATCH($A84,J!$A$1:$A$200,0),MATCH(F$8,J!$A$1:$ZZ$1,0)),""),"")</f>
        <v/>
      </c>
      <c r="G84" s="43" t="str">
        <f>IFERROR(IF(INDEX(J!$A$1:$ZZ$200,MATCH($A84,J!$A$1:$A$200,0),MATCH(G$8,J!$A$1:$ZZ$1,0))&lt;&gt;"",INDEX(J!$A$1:$ZZ$200,MATCH($A84,J!$A$1:$A$200,0),MATCH(G$8,J!$A$1:$ZZ$1,0)),""),"")</f>
        <v/>
      </c>
      <c r="H84" s="43" t="str">
        <f>IFERROR(IF(INDEX(J!$A$1:$ZZ$200,MATCH($A84,J!$A$1:$A$200,0),MATCH(H$8,J!$A$1:$ZZ$1,0))&lt;&gt;"",INDEX(J!$A$1:$ZZ$200,MATCH($A84,J!$A$1:$A$200,0),MATCH(H$8,J!$A$1:$ZZ$1,0)),""),"")</f>
        <v/>
      </c>
      <c r="I84" s="43" t="str">
        <f>IFERROR(IF(INDEX(J!$A$1:$ZZ$200,MATCH($A84,J!$A$1:$A$200,0),MATCH(I$8,J!$A$1:$ZZ$1,0))&lt;&gt;"",INDEX(J!$A$1:$ZZ$200,MATCH($A84,J!$A$1:$A$200,0),MATCH(I$8,J!$A$1:$ZZ$1,0)),""),"")</f>
        <v/>
      </c>
      <c r="J84" s="44" t="str">
        <f>IFERROR(IF(INDEX(J!$A$1:$ZZ$200,MATCH($A84,J!$A$1:$A$200,0),MATCH(J$8,J!$A$1:$ZZ$1,0))&lt;&gt;"",INDEX(J!$A$1:$ZZ$200,MATCH($A84,J!$A$1:$A$200,0),MATCH(J$8,J!$A$1:$ZZ$1,0)),""),"")</f>
        <v/>
      </c>
      <c r="K84" s="10"/>
      <c r="L84" s="41" t="str">
        <f>IF(L83&lt;&gt;"",IF(INDEX(J!$A$1:$ZZ$200,MATCH(L83+1,J!$A$1:$A$200,0),MATCH(M$8,J!$A$1:$ZZ$1,0))&lt;&gt;"",L83+1,""),"")</f>
        <v/>
      </c>
      <c r="M84" s="43" t="str">
        <f>IFERROR(IF(INDEX(J!$A$1:$ZZ$200,MATCH($A84,J!$A$1:$A$200,0),MATCH(M$8,J!$A$1:$ZZ$1,0))&lt;&gt;"",INDEX(J!$A$1:$ZZ$200,MATCH($A84,J!$A$1:$A$200,0),MATCH(M$8,J!$A$1:$ZZ$1,0)),""),"")</f>
        <v/>
      </c>
      <c r="N84" s="43" t="str">
        <f>IFERROR(IF(INDEX(J!$A$1:$ZZ$200,MATCH($A84,J!$A$1:$A$200,0),MATCH(N$8,J!$A$1:$ZZ$1,0))&lt;&gt;"",INDEX(J!$A$1:$ZZ$200,MATCH($A84,J!$A$1:$A$200,0),MATCH(N$8,J!$A$1:$ZZ$1,0)),""),"")</f>
        <v/>
      </c>
      <c r="O84" s="43" t="str">
        <f>IFERROR(IF(INDEX(J!$A$1:$ZZ$200,MATCH($A84,J!$A$1:$A$200,0),MATCH(O$8,J!$A$1:$ZZ$1,0))&lt;&gt;"",INDEX(J!$A$1:$ZZ$200,MATCH($A84,J!$A$1:$A$200,0),MATCH(O$8,J!$A$1:$ZZ$1,0)),""),"")</f>
        <v/>
      </c>
      <c r="P84" s="10"/>
      <c r="Q84" s="41" t="str">
        <f>IF(Q83&lt;&gt;"",IF(INDEX(J!$A$1:$ZZ$200,MATCH(Q83+1,J!$A$1:$A$200,0),MATCH(R$8,J!$A$1:$ZZ$1,0))&lt;&gt;"",Q83+1,""),"")</f>
        <v/>
      </c>
      <c r="R84" s="43" t="str">
        <f>IFERROR(IF(INDEX(J!$A$1:$ZZ$200,MATCH($A84,J!$A$1:$A$200,0),MATCH(R$8,J!$A$1:$ZZ$1,0))&lt;&gt;"",INDEX(J!$A$1:$ZZ$200,MATCH($A84,J!$A$1:$A$200,0),MATCH(R$8,J!$A$1:$ZZ$1,0)),""),"")</f>
        <v/>
      </c>
      <c r="S84" s="43" t="str">
        <f>IFERROR(IF(INDEX(J!$A$1:$ZZ$200,MATCH($A84,J!$A$1:$A$200,0),MATCH(S$8,J!$A$1:$ZZ$1,0))&lt;&gt;"",INDEX(J!$A$1:$ZZ$200,MATCH($A84,J!$A$1:$A$200,0),MATCH(S$8,J!$A$1:$ZZ$1,0)),""),"")</f>
        <v/>
      </c>
      <c r="T84" s="43" t="str">
        <f>IFERROR(IF(INDEX(J!$A$1:$ZZ$200,MATCH($A84,J!$A$1:$A$200,0),MATCH(T$8,J!$A$1:$ZZ$1,0))&lt;&gt;"",INDEX(J!$A$1:$ZZ$200,MATCH($A84,J!$A$1:$A$200,0),MATCH(T$8,J!$A$1:$ZZ$1,0)),""),"")</f>
        <v/>
      </c>
      <c r="U84" s="43" t="str">
        <f>IFERROR(IF(INDEX(J!$A$1:$ZZ$200,MATCH($A84,J!$A$1:$A$200,0),MATCH(U$8,J!$A$1:$ZZ$1,0))&lt;&gt;"",INDEX(J!$A$1:$ZZ$200,MATCH($A84,J!$A$1:$A$200,0),MATCH(U$8,J!$A$1:$ZZ$1,0)),""),"")</f>
        <v/>
      </c>
    </row>
    <row r="85" spans="1:21">
      <c r="A85" s="41" t="str">
        <f>IF(A84&lt;&gt;"",IF(INDEX(J!$A$1:$ZZ$200,MATCH(A84+1,J!$A$1:$A$200,0),MATCH(B$8,J!$A$1:$ZZ$1,0))&lt;&gt;"",A84+1,""),"")</f>
        <v/>
      </c>
      <c r="B85" s="42" t="str">
        <f>IFERROR(IF(INDEX(J!$A$1:$ZZ$200,MATCH($A85,J!$A$1:$A$200,0),MATCH(B$8,J!$A$1:$ZZ$1,0))&lt;&gt;"",INDEX(J!$A$1:$ZZ$200,MATCH($A85,J!$A$1:$A$200,0),MATCH(B$8,J!$A$1:$ZZ$1,0)),""),"")</f>
        <v/>
      </c>
      <c r="C85" s="43" t="str">
        <f>IFERROR(IF(INDEX(J!$A$1:$ZZ$200,MATCH($A85,J!$A$1:$A$200,0),MATCH(C$8,J!$A$1:$ZZ$1,0))&lt;&gt;"",INDEX(J!$A$1:$ZZ$200,MATCH($A85,J!$A$1:$A$200,0),MATCH(C$8,J!$A$1:$ZZ$1,0)),""),"")</f>
        <v/>
      </c>
      <c r="D85" s="10"/>
      <c r="E85" s="41" t="str">
        <f>IF(E84&lt;&gt;"",IF(INDEX(J!$A$1:$ZZ$200,MATCH(E84+1,J!$A$1:$A$200,0),MATCH(F$8,J!$A$1:$ZZ$1,0))&lt;&gt;"",E84+1,""),"")</f>
        <v/>
      </c>
      <c r="F85" s="43" t="str">
        <f>IFERROR(IF(INDEX(J!$A$1:$ZZ$200,MATCH($A85,J!$A$1:$A$200,0),MATCH(F$8,J!$A$1:$ZZ$1,0))&lt;&gt;"",INDEX(J!$A$1:$ZZ$200,MATCH($A85,J!$A$1:$A$200,0),MATCH(F$8,J!$A$1:$ZZ$1,0)),""),"")</f>
        <v/>
      </c>
      <c r="G85" s="43" t="str">
        <f>IFERROR(IF(INDEX(J!$A$1:$ZZ$200,MATCH($A85,J!$A$1:$A$200,0),MATCH(G$8,J!$A$1:$ZZ$1,0))&lt;&gt;"",INDEX(J!$A$1:$ZZ$200,MATCH($A85,J!$A$1:$A$200,0),MATCH(G$8,J!$A$1:$ZZ$1,0)),""),"")</f>
        <v/>
      </c>
      <c r="H85" s="43" t="str">
        <f>IFERROR(IF(INDEX(J!$A$1:$ZZ$200,MATCH($A85,J!$A$1:$A$200,0),MATCH(H$8,J!$A$1:$ZZ$1,0))&lt;&gt;"",INDEX(J!$A$1:$ZZ$200,MATCH($A85,J!$A$1:$A$200,0),MATCH(H$8,J!$A$1:$ZZ$1,0)),""),"")</f>
        <v/>
      </c>
      <c r="I85" s="43" t="str">
        <f>IFERROR(IF(INDEX(J!$A$1:$ZZ$200,MATCH($A85,J!$A$1:$A$200,0),MATCH(I$8,J!$A$1:$ZZ$1,0))&lt;&gt;"",INDEX(J!$A$1:$ZZ$200,MATCH($A85,J!$A$1:$A$200,0),MATCH(I$8,J!$A$1:$ZZ$1,0)),""),"")</f>
        <v/>
      </c>
      <c r="J85" s="44" t="str">
        <f>IFERROR(IF(INDEX(J!$A$1:$ZZ$200,MATCH($A85,J!$A$1:$A$200,0),MATCH(J$8,J!$A$1:$ZZ$1,0))&lt;&gt;"",INDEX(J!$A$1:$ZZ$200,MATCH($A85,J!$A$1:$A$200,0),MATCH(J$8,J!$A$1:$ZZ$1,0)),""),"")</f>
        <v/>
      </c>
      <c r="K85" s="10"/>
      <c r="L85" s="41" t="str">
        <f>IF(L84&lt;&gt;"",IF(INDEX(J!$A$1:$ZZ$200,MATCH(L84+1,J!$A$1:$A$200,0),MATCH(M$8,J!$A$1:$ZZ$1,0))&lt;&gt;"",L84+1,""),"")</f>
        <v/>
      </c>
      <c r="M85" s="43" t="str">
        <f>IFERROR(IF(INDEX(J!$A$1:$ZZ$200,MATCH($A85,J!$A$1:$A$200,0),MATCH(M$8,J!$A$1:$ZZ$1,0))&lt;&gt;"",INDEX(J!$A$1:$ZZ$200,MATCH($A85,J!$A$1:$A$200,0),MATCH(M$8,J!$A$1:$ZZ$1,0)),""),"")</f>
        <v/>
      </c>
      <c r="N85" s="43" t="str">
        <f>IFERROR(IF(INDEX(J!$A$1:$ZZ$200,MATCH($A85,J!$A$1:$A$200,0),MATCH(N$8,J!$A$1:$ZZ$1,0))&lt;&gt;"",INDEX(J!$A$1:$ZZ$200,MATCH($A85,J!$A$1:$A$200,0),MATCH(N$8,J!$A$1:$ZZ$1,0)),""),"")</f>
        <v/>
      </c>
      <c r="O85" s="43" t="str">
        <f>IFERROR(IF(INDEX(J!$A$1:$ZZ$200,MATCH($A85,J!$A$1:$A$200,0),MATCH(O$8,J!$A$1:$ZZ$1,0))&lt;&gt;"",INDEX(J!$A$1:$ZZ$200,MATCH($A85,J!$A$1:$A$200,0),MATCH(O$8,J!$A$1:$ZZ$1,0)),""),"")</f>
        <v/>
      </c>
      <c r="P85" s="10"/>
      <c r="Q85" s="41" t="str">
        <f>IF(Q84&lt;&gt;"",IF(INDEX(J!$A$1:$ZZ$200,MATCH(Q84+1,J!$A$1:$A$200,0),MATCH(R$8,J!$A$1:$ZZ$1,0))&lt;&gt;"",Q84+1,""),"")</f>
        <v/>
      </c>
      <c r="R85" s="43" t="str">
        <f>IFERROR(IF(INDEX(J!$A$1:$ZZ$200,MATCH($A85,J!$A$1:$A$200,0),MATCH(R$8,J!$A$1:$ZZ$1,0))&lt;&gt;"",INDEX(J!$A$1:$ZZ$200,MATCH($A85,J!$A$1:$A$200,0),MATCH(R$8,J!$A$1:$ZZ$1,0)),""),"")</f>
        <v/>
      </c>
      <c r="S85" s="43" t="str">
        <f>IFERROR(IF(INDEX(J!$A$1:$ZZ$200,MATCH($A85,J!$A$1:$A$200,0),MATCH(S$8,J!$A$1:$ZZ$1,0))&lt;&gt;"",INDEX(J!$A$1:$ZZ$200,MATCH($A85,J!$A$1:$A$200,0),MATCH(S$8,J!$A$1:$ZZ$1,0)),""),"")</f>
        <v/>
      </c>
      <c r="T85" s="43" t="str">
        <f>IFERROR(IF(INDEX(J!$A$1:$ZZ$200,MATCH($A85,J!$A$1:$A$200,0),MATCH(T$8,J!$A$1:$ZZ$1,0))&lt;&gt;"",INDEX(J!$A$1:$ZZ$200,MATCH($A85,J!$A$1:$A$200,0),MATCH(T$8,J!$A$1:$ZZ$1,0)),""),"")</f>
        <v/>
      </c>
      <c r="U85" s="43" t="str">
        <f>IFERROR(IF(INDEX(J!$A$1:$ZZ$200,MATCH($A85,J!$A$1:$A$200,0),MATCH(U$8,J!$A$1:$ZZ$1,0))&lt;&gt;"",INDEX(J!$A$1:$ZZ$200,MATCH($A85,J!$A$1:$A$200,0),MATCH(U$8,J!$A$1:$ZZ$1,0)),""),"")</f>
        <v/>
      </c>
    </row>
    <row r="86" spans="1:21">
      <c r="A86" s="41" t="str">
        <f>IF(A85&lt;&gt;"",IF(INDEX(J!$A$1:$ZZ$200,MATCH(A85+1,J!$A$1:$A$200,0),MATCH(B$8,J!$A$1:$ZZ$1,0))&lt;&gt;"",A85+1,""),"")</f>
        <v/>
      </c>
      <c r="B86" s="42" t="str">
        <f>IFERROR(IF(INDEX(J!$A$1:$ZZ$200,MATCH($A86,J!$A$1:$A$200,0),MATCH(B$8,J!$A$1:$ZZ$1,0))&lt;&gt;"",INDEX(J!$A$1:$ZZ$200,MATCH($A86,J!$A$1:$A$200,0),MATCH(B$8,J!$A$1:$ZZ$1,0)),""),"")</f>
        <v/>
      </c>
      <c r="C86" s="43" t="str">
        <f>IFERROR(IF(INDEX(J!$A$1:$ZZ$200,MATCH($A86,J!$A$1:$A$200,0),MATCH(C$8,J!$A$1:$ZZ$1,0))&lt;&gt;"",INDEX(J!$A$1:$ZZ$200,MATCH($A86,J!$A$1:$A$200,0),MATCH(C$8,J!$A$1:$ZZ$1,0)),""),"")</f>
        <v/>
      </c>
      <c r="D86" s="10"/>
      <c r="E86" s="41" t="str">
        <f>IF(E85&lt;&gt;"",IF(INDEX(J!$A$1:$ZZ$200,MATCH(E85+1,J!$A$1:$A$200,0),MATCH(F$8,J!$A$1:$ZZ$1,0))&lt;&gt;"",E85+1,""),"")</f>
        <v/>
      </c>
      <c r="F86" s="43" t="str">
        <f>IFERROR(IF(INDEX(J!$A$1:$ZZ$200,MATCH($A86,J!$A$1:$A$200,0),MATCH(F$8,J!$A$1:$ZZ$1,0))&lt;&gt;"",INDEX(J!$A$1:$ZZ$200,MATCH($A86,J!$A$1:$A$200,0),MATCH(F$8,J!$A$1:$ZZ$1,0)),""),"")</f>
        <v/>
      </c>
      <c r="G86" s="43" t="str">
        <f>IFERROR(IF(INDEX(J!$A$1:$ZZ$200,MATCH($A86,J!$A$1:$A$200,0),MATCH(G$8,J!$A$1:$ZZ$1,0))&lt;&gt;"",INDEX(J!$A$1:$ZZ$200,MATCH($A86,J!$A$1:$A$200,0),MATCH(G$8,J!$A$1:$ZZ$1,0)),""),"")</f>
        <v/>
      </c>
      <c r="H86" s="43" t="str">
        <f>IFERROR(IF(INDEX(J!$A$1:$ZZ$200,MATCH($A86,J!$A$1:$A$200,0),MATCH(H$8,J!$A$1:$ZZ$1,0))&lt;&gt;"",INDEX(J!$A$1:$ZZ$200,MATCH($A86,J!$A$1:$A$200,0),MATCH(H$8,J!$A$1:$ZZ$1,0)),""),"")</f>
        <v/>
      </c>
      <c r="I86" s="43" t="str">
        <f>IFERROR(IF(INDEX(J!$A$1:$ZZ$200,MATCH($A86,J!$A$1:$A$200,0),MATCH(I$8,J!$A$1:$ZZ$1,0))&lt;&gt;"",INDEX(J!$A$1:$ZZ$200,MATCH($A86,J!$A$1:$A$200,0),MATCH(I$8,J!$A$1:$ZZ$1,0)),""),"")</f>
        <v/>
      </c>
      <c r="J86" s="44" t="str">
        <f>IFERROR(IF(INDEX(J!$A$1:$ZZ$200,MATCH($A86,J!$A$1:$A$200,0),MATCH(J$8,J!$A$1:$ZZ$1,0))&lt;&gt;"",INDEX(J!$A$1:$ZZ$200,MATCH($A86,J!$A$1:$A$200,0),MATCH(J$8,J!$A$1:$ZZ$1,0)),""),"")</f>
        <v/>
      </c>
      <c r="K86" s="10"/>
      <c r="L86" s="41" t="str">
        <f>IF(L85&lt;&gt;"",IF(INDEX(J!$A$1:$ZZ$200,MATCH(L85+1,J!$A$1:$A$200,0),MATCH(M$8,J!$A$1:$ZZ$1,0))&lt;&gt;"",L85+1,""),"")</f>
        <v/>
      </c>
      <c r="M86" s="43" t="str">
        <f>IFERROR(IF(INDEX(J!$A$1:$ZZ$200,MATCH($A86,J!$A$1:$A$200,0),MATCH(M$8,J!$A$1:$ZZ$1,0))&lt;&gt;"",INDEX(J!$A$1:$ZZ$200,MATCH($A86,J!$A$1:$A$200,0),MATCH(M$8,J!$A$1:$ZZ$1,0)),""),"")</f>
        <v/>
      </c>
      <c r="N86" s="43" t="str">
        <f>IFERROR(IF(INDEX(J!$A$1:$ZZ$200,MATCH($A86,J!$A$1:$A$200,0),MATCH(N$8,J!$A$1:$ZZ$1,0))&lt;&gt;"",INDEX(J!$A$1:$ZZ$200,MATCH($A86,J!$A$1:$A$200,0),MATCH(N$8,J!$A$1:$ZZ$1,0)),""),"")</f>
        <v/>
      </c>
      <c r="O86" s="43" t="str">
        <f>IFERROR(IF(INDEX(J!$A$1:$ZZ$200,MATCH($A86,J!$A$1:$A$200,0),MATCH(O$8,J!$A$1:$ZZ$1,0))&lt;&gt;"",INDEX(J!$A$1:$ZZ$200,MATCH($A86,J!$A$1:$A$200,0),MATCH(O$8,J!$A$1:$ZZ$1,0)),""),"")</f>
        <v/>
      </c>
      <c r="P86" s="10"/>
      <c r="Q86" s="41" t="str">
        <f>IF(Q85&lt;&gt;"",IF(INDEX(J!$A$1:$ZZ$200,MATCH(Q85+1,J!$A$1:$A$200,0),MATCH(R$8,J!$A$1:$ZZ$1,0))&lt;&gt;"",Q85+1,""),"")</f>
        <v/>
      </c>
      <c r="R86" s="43" t="str">
        <f>IFERROR(IF(INDEX(J!$A$1:$ZZ$200,MATCH($A86,J!$A$1:$A$200,0),MATCH(R$8,J!$A$1:$ZZ$1,0))&lt;&gt;"",INDEX(J!$A$1:$ZZ$200,MATCH($A86,J!$A$1:$A$200,0),MATCH(R$8,J!$A$1:$ZZ$1,0)),""),"")</f>
        <v/>
      </c>
      <c r="S86" s="43" t="str">
        <f>IFERROR(IF(INDEX(J!$A$1:$ZZ$200,MATCH($A86,J!$A$1:$A$200,0),MATCH(S$8,J!$A$1:$ZZ$1,0))&lt;&gt;"",INDEX(J!$A$1:$ZZ$200,MATCH($A86,J!$A$1:$A$200,0),MATCH(S$8,J!$A$1:$ZZ$1,0)),""),"")</f>
        <v/>
      </c>
      <c r="T86" s="43" t="str">
        <f>IFERROR(IF(INDEX(J!$A$1:$ZZ$200,MATCH($A86,J!$A$1:$A$200,0),MATCH(T$8,J!$A$1:$ZZ$1,0))&lt;&gt;"",INDEX(J!$A$1:$ZZ$200,MATCH($A86,J!$A$1:$A$200,0),MATCH(T$8,J!$A$1:$ZZ$1,0)),""),"")</f>
        <v/>
      </c>
      <c r="U86" s="43" t="str">
        <f>IFERROR(IF(INDEX(J!$A$1:$ZZ$200,MATCH($A86,J!$A$1:$A$200,0),MATCH(U$8,J!$A$1:$ZZ$1,0))&lt;&gt;"",INDEX(J!$A$1:$ZZ$200,MATCH($A86,J!$A$1:$A$200,0),MATCH(U$8,J!$A$1:$ZZ$1,0)),""),"")</f>
        <v/>
      </c>
    </row>
    <row r="87" spans="1:21">
      <c r="A87" s="41" t="str">
        <f>IF(A86&lt;&gt;"",IF(INDEX(J!$A$1:$ZZ$200,MATCH(A86+1,J!$A$1:$A$200,0),MATCH(B$8,J!$A$1:$ZZ$1,0))&lt;&gt;"",A86+1,""),"")</f>
        <v/>
      </c>
      <c r="B87" s="42" t="str">
        <f>IFERROR(IF(INDEX(J!$A$1:$ZZ$200,MATCH($A87,J!$A$1:$A$200,0),MATCH(B$8,J!$A$1:$ZZ$1,0))&lt;&gt;"",INDEX(J!$A$1:$ZZ$200,MATCH($A87,J!$A$1:$A$200,0),MATCH(B$8,J!$A$1:$ZZ$1,0)),""),"")</f>
        <v/>
      </c>
      <c r="C87" s="43" t="str">
        <f>IFERROR(IF(INDEX(J!$A$1:$ZZ$200,MATCH($A87,J!$A$1:$A$200,0),MATCH(C$8,J!$A$1:$ZZ$1,0))&lt;&gt;"",INDEX(J!$A$1:$ZZ$200,MATCH($A87,J!$A$1:$A$200,0),MATCH(C$8,J!$A$1:$ZZ$1,0)),""),"")</f>
        <v/>
      </c>
      <c r="D87" s="10"/>
      <c r="E87" s="41" t="str">
        <f>IF(E86&lt;&gt;"",IF(INDEX(J!$A$1:$ZZ$200,MATCH(E86+1,J!$A$1:$A$200,0),MATCH(F$8,J!$A$1:$ZZ$1,0))&lt;&gt;"",E86+1,""),"")</f>
        <v/>
      </c>
      <c r="F87" s="43" t="str">
        <f>IFERROR(IF(INDEX(J!$A$1:$ZZ$200,MATCH($A87,J!$A$1:$A$200,0),MATCH(F$8,J!$A$1:$ZZ$1,0))&lt;&gt;"",INDEX(J!$A$1:$ZZ$200,MATCH($A87,J!$A$1:$A$200,0),MATCH(F$8,J!$A$1:$ZZ$1,0)),""),"")</f>
        <v/>
      </c>
      <c r="G87" s="43" t="str">
        <f>IFERROR(IF(INDEX(J!$A$1:$ZZ$200,MATCH($A87,J!$A$1:$A$200,0),MATCH(G$8,J!$A$1:$ZZ$1,0))&lt;&gt;"",INDEX(J!$A$1:$ZZ$200,MATCH($A87,J!$A$1:$A$200,0),MATCH(G$8,J!$A$1:$ZZ$1,0)),""),"")</f>
        <v/>
      </c>
      <c r="H87" s="43" t="str">
        <f>IFERROR(IF(INDEX(J!$A$1:$ZZ$200,MATCH($A87,J!$A$1:$A$200,0),MATCH(H$8,J!$A$1:$ZZ$1,0))&lt;&gt;"",INDEX(J!$A$1:$ZZ$200,MATCH($A87,J!$A$1:$A$200,0),MATCH(H$8,J!$A$1:$ZZ$1,0)),""),"")</f>
        <v/>
      </c>
      <c r="I87" s="43" t="str">
        <f>IFERROR(IF(INDEX(J!$A$1:$ZZ$200,MATCH($A87,J!$A$1:$A$200,0),MATCH(I$8,J!$A$1:$ZZ$1,0))&lt;&gt;"",INDEX(J!$A$1:$ZZ$200,MATCH($A87,J!$A$1:$A$200,0),MATCH(I$8,J!$A$1:$ZZ$1,0)),""),"")</f>
        <v/>
      </c>
      <c r="J87" s="44" t="str">
        <f>IFERROR(IF(INDEX(J!$A$1:$ZZ$200,MATCH($A87,J!$A$1:$A$200,0),MATCH(J$8,J!$A$1:$ZZ$1,0))&lt;&gt;"",INDEX(J!$A$1:$ZZ$200,MATCH($A87,J!$A$1:$A$200,0),MATCH(J$8,J!$A$1:$ZZ$1,0)),""),"")</f>
        <v/>
      </c>
      <c r="K87" s="10"/>
      <c r="L87" s="41" t="str">
        <f>IF(L86&lt;&gt;"",IF(INDEX(J!$A$1:$ZZ$200,MATCH(L86+1,J!$A$1:$A$200,0),MATCH(M$8,J!$A$1:$ZZ$1,0))&lt;&gt;"",L86+1,""),"")</f>
        <v/>
      </c>
      <c r="M87" s="43" t="str">
        <f>IFERROR(IF(INDEX(J!$A$1:$ZZ$200,MATCH($A87,J!$A$1:$A$200,0),MATCH(M$8,J!$A$1:$ZZ$1,0))&lt;&gt;"",INDEX(J!$A$1:$ZZ$200,MATCH($A87,J!$A$1:$A$200,0),MATCH(M$8,J!$A$1:$ZZ$1,0)),""),"")</f>
        <v/>
      </c>
      <c r="N87" s="43" t="str">
        <f>IFERROR(IF(INDEX(J!$A$1:$ZZ$200,MATCH($A87,J!$A$1:$A$200,0),MATCH(N$8,J!$A$1:$ZZ$1,0))&lt;&gt;"",INDEX(J!$A$1:$ZZ$200,MATCH($A87,J!$A$1:$A$200,0),MATCH(N$8,J!$A$1:$ZZ$1,0)),""),"")</f>
        <v/>
      </c>
      <c r="O87" s="43" t="str">
        <f>IFERROR(IF(INDEX(J!$A$1:$ZZ$200,MATCH($A87,J!$A$1:$A$200,0),MATCH(O$8,J!$A$1:$ZZ$1,0))&lt;&gt;"",INDEX(J!$A$1:$ZZ$200,MATCH($A87,J!$A$1:$A$200,0),MATCH(O$8,J!$A$1:$ZZ$1,0)),""),"")</f>
        <v/>
      </c>
      <c r="P87" s="10"/>
      <c r="Q87" s="41" t="str">
        <f>IF(Q86&lt;&gt;"",IF(INDEX(J!$A$1:$ZZ$200,MATCH(Q86+1,J!$A$1:$A$200,0),MATCH(R$8,J!$A$1:$ZZ$1,0))&lt;&gt;"",Q86+1,""),"")</f>
        <v/>
      </c>
      <c r="R87" s="43" t="str">
        <f>IFERROR(IF(INDEX(J!$A$1:$ZZ$200,MATCH($A87,J!$A$1:$A$200,0),MATCH(R$8,J!$A$1:$ZZ$1,0))&lt;&gt;"",INDEX(J!$A$1:$ZZ$200,MATCH($A87,J!$A$1:$A$200,0),MATCH(R$8,J!$A$1:$ZZ$1,0)),""),"")</f>
        <v/>
      </c>
      <c r="S87" s="43" t="str">
        <f>IFERROR(IF(INDEX(J!$A$1:$ZZ$200,MATCH($A87,J!$A$1:$A$200,0),MATCH(S$8,J!$A$1:$ZZ$1,0))&lt;&gt;"",INDEX(J!$A$1:$ZZ$200,MATCH($A87,J!$A$1:$A$200,0),MATCH(S$8,J!$A$1:$ZZ$1,0)),""),"")</f>
        <v/>
      </c>
      <c r="T87" s="43" t="str">
        <f>IFERROR(IF(INDEX(J!$A$1:$ZZ$200,MATCH($A87,J!$A$1:$A$200,0),MATCH(T$8,J!$A$1:$ZZ$1,0))&lt;&gt;"",INDEX(J!$A$1:$ZZ$200,MATCH($A87,J!$A$1:$A$200,0),MATCH(T$8,J!$A$1:$ZZ$1,0)),""),"")</f>
        <v/>
      </c>
      <c r="U87" s="43" t="str">
        <f>IFERROR(IF(INDEX(J!$A$1:$ZZ$200,MATCH($A87,J!$A$1:$A$200,0),MATCH(U$8,J!$A$1:$ZZ$1,0))&lt;&gt;"",INDEX(J!$A$1:$ZZ$200,MATCH($A87,J!$A$1:$A$200,0),MATCH(U$8,J!$A$1:$ZZ$1,0)),""),"")</f>
        <v/>
      </c>
    </row>
    <row r="88" spans="1:21">
      <c r="A88" s="41" t="str">
        <f>IF(A87&lt;&gt;"",IF(INDEX(J!$A$1:$ZZ$200,MATCH(A87+1,J!$A$1:$A$200,0),MATCH(B$8,J!$A$1:$ZZ$1,0))&lt;&gt;"",A87+1,""),"")</f>
        <v/>
      </c>
      <c r="B88" s="42" t="str">
        <f>IFERROR(IF(INDEX(J!$A$1:$ZZ$200,MATCH($A88,J!$A$1:$A$200,0),MATCH(B$8,J!$A$1:$ZZ$1,0))&lt;&gt;"",INDEX(J!$A$1:$ZZ$200,MATCH($A88,J!$A$1:$A$200,0),MATCH(B$8,J!$A$1:$ZZ$1,0)),""),"")</f>
        <v/>
      </c>
      <c r="C88" s="43" t="str">
        <f>IFERROR(IF(INDEX(J!$A$1:$ZZ$200,MATCH($A88,J!$A$1:$A$200,0),MATCH(C$8,J!$A$1:$ZZ$1,0))&lt;&gt;"",INDEX(J!$A$1:$ZZ$200,MATCH($A88,J!$A$1:$A$200,0),MATCH(C$8,J!$A$1:$ZZ$1,0)),""),"")</f>
        <v/>
      </c>
      <c r="D88" s="10"/>
      <c r="E88" s="41" t="str">
        <f>IF(E87&lt;&gt;"",IF(INDEX(J!$A$1:$ZZ$200,MATCH(E87+1,J!$A$1:$A$200,0),MATCH(F$8,J!$A$1:$ZZ$1,0))&lt;&gt;"",E87+1,""),"")</f>
        <v/>
      </c>
      <c r="F88" s="43" t="str">
        <f>IFERROR(IF(INDEX(J!$A$1:$ZZ$200,MATCH($A88,J!$A$1:$A$200,0),MATCH(F$8,J!$A$1:$ZZ$1,0))&lt;&gt;"",INDEX(J!$A$1:$ZZ$200,MATCH($A88,J!$A$1:$A$200,0),MATCH(F$8,J!$A$1:$ZZ$1,0)),""),"")</f>
        <v/>
      </c>
      <c r="G88" s="43" t="str">
        <f>IFERROR(IF(INDEX(J!$A$1:$ZZ$200,MATCH($A88,J!$A$1:$A$200,0),MATCH(G$8,J!$A$1:$ZZ$1,0))&lt;&gt;"",INDEX(J!$A$1:$ZZ$200,MATCH($A88,J!$A$1:$A$200,0),MATCH(G$8,J!$A$1:$ZZ$1,0)),""),"")</f>
        <v/>
      </c>
      <c r="H88" s="43" t="str">
        <f>IFERROR(IF(INDEX(J!$A$1:$ZZ$200,MATCH($A88,J!$A$1:$A$200,0),MATCH(H$8,J!$A$1:$ZZ$1,0))&lt;&gt;"",INDEX(J!$A$1:$ZZ$200,MATCH($A88,J!$A$1:$A$200,0),MATCH(H$8,J!$A$1:$ZZ$1,0)),""),"")</f>
        <v/>
      </c>
      <c r="I88" s="43" t="str">
        <f>IFERROR(IF(INDEX(J!$A$1:$ZZ$200,MATCH($A88,J!$A$1:$A$200,0),MATCH(I$8,J!$A$1:$ZZ$1,0))&lt;&gt;"",INDEX(J!$A$1:$ZZ$200,MATCH($A88,J!$A$1:$A$200,0),MATCH(I$8,J!$A$1:$ZZ$1,0)),""),"")</f>
        <v/>
      </c>
      <c r="J88" s="44" t="str">
        <f>IFERROR(IF(INDEX(J!$A$1:$ZZ$200,MATCH($A88,J!$A$1:$A$200,0),MATCH(J$8,J!$A$1:$ZZ$1,0))&lt;&gt;"",INDEX(J!$A$1:$ZZ$200,MATCH($A88,J!$A$1:$A$200,0),MATCH(J$8,J!$A$1:$ZZ$1,0)),""),"")</f>
        <v/>
      </c>
      <c r="K88" s="10"/>
      <c r="L88" s="41" t="str">
        <f>IF(L87&lt;&gt;"",IF(INDEX(J!$A$1:$ZZ$200,MATCH(L87+1,J!$A$1:$A$200,0),MATCH(M$8,J!$A$1:$ZZ$1,0))&lt;&gt;"",L87+1,""),"")</f>
        <v/>
      </c>
      <c r="M88" s="43" t="str">
        <f>IFERROR(IF(INDEX(J!$A$1:$ZZ$200,MATCH($A88,J!$A$1:$A$200,0),MATCH(M$8,J!$A$1:$ZZ$1,0))&lt;&gt;"",INDEX(J!$A$1:$ZZ$200,MATCH($A88,J!$A$1:$A$200,0),MATCH(M$8,J!$A$1:$ZZ$1,0)),""),"")</f>
        <v/>
      </c>
      <c r="N88" s="43" t="str">
        <f>IFERROR(IF(INDEX(J!$A$1:$ZZ$200,MATCH($A88,J!$A$1:$A$200,0),MATCH(N$8,J!$A$1:$ZZ$1,0))&lt;&gt;"",INDEX(J!$A$1:$ZZ$200,MATCH($A88,J!$A$1:$A$200,0),MATCH(N$8,J!$A$1:$ZZ$1,0)),""),"")</f>
        <v/>
      </c>
      <c r="O88" s="43" t="str">
        <f>IFERROR(IF(INDEX(J!$A$1:$ZZ$200,MATCH($A88,J!$A$1:$A$200,0),MATCH(O$8,J!$A$1:$ZZ$1,0))&lt;&gt;"",INDEX(J!$A$1:$ZZ$200,MATCH($A88,J!$A$1:$A$200,0),MATCH(O$8,J!$A$1:$ZZ$1,0)),""),"")</f>
        <v/>
      </c>
      <c r="P88" s="10"/>
      <c r="Q88" s="41" t="str">
        <f>IF(Q87&lt;&gt;"",IF(INDEX(J!$A$1:$ZZ$200,MATCH(Q87+1,J!$A$1:$A$200,0),MATCH(R$8,J!$A$1:$ZZ$1,0))&lt;&gt;"",Q87+1,""),"")</f>
        <v/>
      </c>
      <c r="R88" s="43" t="str">
        <f>IFERROR(IF(INDEX(J!$A$1:$ZZ$200,MATCH($A88,J!$A$1:$A$200,0),MATCH(R$8,J!$A$1:$ZZ$1,0))&lt;&gt;"",INDEX(J!$A$1:$ZZ$200,MATCH($A88,J!$A$1:$A$200,0),MATCH(R$8,J!$A$1:$ZZ$1,0)),""),"")</f>
        <v/>
      </c>
      <c r="S88" s="43" t="str">
        <f>IFERROR(IF(INDEX(J!$A$1:$ZZ$200,MATCH($A88,J!$A$1:$A$200,0),MATCH(S$8,J!$A$1:$ZZ$1,0))&lt;&gt;"",INDEX(J!$A$1:$ZZ$200,MATCH($A88,J!$A$1:$A$200,0),MATCH(S$8,J!$A$1:$ZZ$1,0)),""),"")</f>
        <v/>
      </c>
      <c r="T88" s="43" t="str">
        <f>IFERROR(IF(INDEX(J!$A$1:$ZZ$200,MATCH($A88,J!$A$1:$A$200,0),MATCH(T$8,J!$A$1:$ZZ$1,0))&lt;&gt;"",INDEX(J!$A$1:$ZZ$200,MATCH($A88,J!$A$1:$A$200,0),MATCH(T$8,J!$A$1:$ZZ$1,0)),""),"")</f>
        <v/>
      </c>
      <c r="U88" s="43" t="str">
        <f>IFERROR(IF(INDEX(J!$A$1:$ZZ$200,MATCH($A88,J!$A$1:$A$200,0),MATCH(U$8,J!$A$1:$ZZ$1,0))&lt;&gt;"",INDEX(J!$A$1:$ZZ$200,MATCH($A88,J!$A$1:$A$200,0),MATCH(U$8,J!$A$1:$ZZ$1,0)),""),"")</f>
        <v/>
      </c>
    </row>
    <row r="89" spans="1:21">
      <c r="A89" s="41" t="str">
        <f>IF(A88&lt;&gt;"",IF(INDEX(J!$A$1:$ZZ$200,MATCH(A88+1,J!$A$1:$A$200,0),MATCH(B$8,J!$A$1:$ZZ$1,0))&lt;&gt;"",A88+1,""),"")</f>
        <v/>
      </c>
      <c r="B89" s="42" t="str">
        <f>IFERROR(IF(INDEX(J!$A$1:$ZZ$200,MATCH($A89,J!$A$1:$A$200,0),MATCH(B$8,J!$A$1:$ZZ$1,0))&lt;&gt;"",INDEX(J!$A$1:$ZZ$200,MATCH($A89,J!$A$1:$A$200,0),MATCH(B$8,J!$A$1:$ZZ$1,0)),""),"")</f>
        <v/>
      </c>
      <c r="C89" s="43" t="str">
        <f>IFERROR(IF(INDEX(J!$A$1:$ZZ$200,MATCH($A89,J!$A$1:$A$200,0),MATCH(C$8,J!$A$1:$ZZ$1,0))&lt;&gt;"",INDEX(J!$A$1:$ZZ$200,MATCH($A89,J!$A$1:$A$200,0),MATCH(C$8,J!$A$1:$ZZ$1,0)),""),"")</f>
        <v/>
      </c>
      <c r="D89" s="10"/>
      <c r="E89" s="41" t="str">
        <f>IF(E88&lt;&gt;"",IF(INDEX(J!$A$1:$ZZ$200,MATCH(E88+1,J!$A$1:$A$200,0),MATCH(F$8,J!$A$1:$ZZ$1,0))&lt;&gt;"",E88+1,""),"")</f>
        <v/>
      </c>
      <c r="F89" s="43" t="str">
        <f>IFERROR(IF(INDEX(J!$A$1:$ZZ$200,MATCH($A89,J!$A$1:$A$200,0),MATCH(F$8,J!$A$1:$ZZ$1,0))&lt;&gt;"",INDEX(J!$A$1:$ZZ$200,MATCH($A89,J!$A$1:$A$200,0),MATCH(F$8,J!$A$1:$ZZ$1,0)),""),"")</f>
        <v/>
      </c>
      <c r="G89" s="43" t="str">
        <f>IFERROR(IF(INDEX(J!$A$1:$ZZ$200,MATCH($A89,J!$A$1:$A$200,0),MATCH(G$8,J!$A$1:$ZZ$1,0))&lt;&gt;"",INDEX(J!$A$1:$ZZ$200,MATCH($A89,J!$A$1:$A$200,0),MATCH(G$8,J!$A$1:$ZZ$1,0)),""),"")</f>
        <v/>
      </c>
      <c r="H89" s="43" t="str">
        <f>IFERROR(IF(INDEX(J!$A$1:$ZZ$200,MATCH($A89,J!$A$1:$A$200,0),MATCH(H$8,J!$A$1:$ZZ$1,0))&lt;&gt;"",INDEX(J!$A$1:$ZZ$200,MATCH($A89,J!$A$1:$A$200,0),MATCH(H$8,J!$A$1:$ZZ$1,0)),""),"")</f>
        <v/>
      </c>
      <c r="I89" s="43" t="str">
        <f>IFERROR(IF(INDEX(J!$A$1:$ZZ$200,MATCH($A89,J!$A$1:$A$200,0),MATCH(I$8,J!$A$1:$ZZ$1,0))&lt;&gt;"",INDEX(J!$A$1:$ZZ$200,MATCH($A89,J!$A$1:$A$200,0),MATCH(I$8,J!$A$1:$ZZ$1,0)),""),"")</f>
        <v/>
      </c>
      <c r="J89" s="44" t="str">
        <f>IFERROR(IF(INDEX(J!$A$1:$ZZ$200,MATCH($A89,J!$A$1:$A$200,0),MATCH(J$8,J!$A$1:$ZZ$1,0))&lt;&gt;"",INDEX(J!$A$1:$ZZ$200,MATCH($A89,J!$A$1:$A$200,0),MATCH(J$8,J!$A$1:$ZZ$1,0)),""),"")</f>
        <v/>
      </c>
      <c r="K89" s="10"/>
      <c r="L89" s="41" t="str">
        <f>IF(L88&lt;&gt;"",IF(INDEX(J!$A$1:$ZZ$200,MATCH(L88+1,J!$A$1:$A$200,0),MATCH(M$8,J!$A$1:$ZZ$1,0))&lt;&gt;"",L88+1,""),"")</f>
        <v/>
      </c>
      <c r="M89" s="43" t="str">
        <f>IFERROR(IF(INDEX(J!$A$1:$ZZ$200,MATCH($A89,J!$A$1:$A$200,0),MATCH(M$8,J!$A$1:$ZZ$1,0))&lt;&gt;"",INDEX(J!$A$1:$ZZ$200,MATCH($A89,J!$A$1:$A$200,0),MATCH(M$8,J!$A$1:$ZZ$1,0)),""),"")</f>
        <v/>
      </c>
      <c r="N89" s="43" t="str">
        <f>IFERROR(IF(INDEX(J!$A$1:$ZZ$200,MATCH($A89,J!$A$1:$A$200,0),MATCH(N$8,J!$A$1:$ZZ$1,0))&lt;&gt;"",INDEX(J!$A$1:$ZZ$200,MATCH($A89,J!$A$1:$A$200,0),MATCH(N$8,J!$A$1:$ZZ$1,0)),""),"")</f>
        <v/>
      </c>
      <c r="O89" s="43" t="str">
        <f>IFERROR(IF(INDEX(J!$A$1:$ZZ$200,MATCH($A89,J!$A$1:$A$200,0),MATCH(O$8,J!$A$1:$ZZ$1,0))&lt;&gt;"",INDEX(J!$A$1:$ZZ$200,MATCH($A89,J!$A$1:$A$200,0),MATCH(O$8,J!$A$1:$ZZ$1,0)),""),"")</f>
        <v/>
      </c>
      <c r="P89" s="10"/>
      <c r="Q89" s="41" t="str">
        <f>IF(Q88&lt;&gt;"",IF(INDEX(J!$A$1:$ZZ$200,MATCH(Q88+1,J!$A$1:$A$200,0),MATCH(R$8,J!$A$1:$ZZ$1,0))&lt;&gt;"",Q88+1,""),"")</f>
        <v/>
      </c>
      <c r="R89" s="43" t="str">
        <f>IFERROR(IF(INDEX(J!$A$1:$ZZ$200,MATCH($A89,J!$A$1:$A$200,0),MATCH(R$8,J!$A$1:$ZZ$1,0))&lt;&gt;"",INDEX(J!$A$1:$ZZ$200,MATCH($A89,J!$A$1:$A$200,0),MATCH(R$8,J!$A$1:$ZZ$1,0)),""),"")</f>
        <v/>
      </c>
      <c r="S89" s="43" t="str">
        <f>IFERROR(IF(INDEX(J!$A$1:$ZZ$200,MATCH($A89,J!$A$1:$A$200,0),MATCH(S$8,J!$A$1:$ZZ$1,0))&lt;&gt;"",INDEX(J!$A$1:$ZZ$200,MATCH($A89,J!$A$1:$A$200,0),MATCH(S$8,J!$A$1:$ZZ$1,0)),""),"")</f>
        <v/>
      </c>
      <c r="T89" s="43" t="str">
        <f>IFERROR(IF(INDEX(J!$A$1:$ZZ$200,MATCH($A89,J!$A$1:$A$200,0),MATCH(T$8,J!$A$1:$ZZ$1,0))&lt;&gt;"",INDEX(J!$A$1:$ZZ$200,MATCH($A89,J!$A$1:$A$200,0),MATCH(T$8,J!$A$1:$ZZ$1,0)),""),"")</f>
        <v/>
      </c>
      <c r="U89" s="43" t="str">
        <f>IFERROR(IF(INDEX(J!$A$1:$ZZ$200,MATCH($A89,J!$A$1:$A$200,0),MATCH(U$8,J!$A$1:$ZZ$1,0))&lt;&gt;"",INDEX(J!$A$1:$ZZ$200,MATCH($A89,J!$A$1:$A$200,0),MATCH(U$8,J!$A$1:$ZZ$1,0)),""),"")</f>
        <v/>
      </c>
    </row>
    <row r="90" spans="1:21">
      <c r="A90" s="41" t="str">
        <f>IF(A89&lt;&gt;"",IF(INDEX(J!$A$1:$ZZ$200,MATCH(A89+1,J!$A$1:$A$200,0),MATCH(B$8,J!$A$1:$ZZ$1,0))&lt;&gt;"",A89+1,""),"")</f>
        <v/>
      </c>
      <c r="B90" s="42" t="str">
        <f>IFERROR(IF(INDEX(J!$A$1:$ZZ$200,MATCH($A90,J!$A$1:$A$200,0),MATCH(B$8,J!$A$1:$ZZ$1,0))&lt;&gt;"",INDEX(J!$A$1:$ZZ$200,MATCH($A90,J!$A$1:$A$200,0),MATCH(B$8,J!$A$1:$ZZ$1,0)),""),"")</f>
        <v/>
      </c>
      <c r="C90" s="43" t="str">
        <f>IFERROR(IF(INDEX(J!$A$1:$ZZ$200,MATCH($A90,J!$A$1:$A$200,0),MATCH(C$8,J!$A$1:$ZZ$1,0))&lt;&gt;"",INDEX(J!$A$1:$ZZ$200,MATCH($A90,J!$A$1:$A$200,0),MATCH(C$8,J!$A$1:$ZZ$1,0)),""),"")</f>
        <v/>
      </c>
      <c r="D90" s="10"/>
      <c r="E90" s="41" t="str">
        <f>IF(E89&lt;&gt;"",IF(INDEX(J!$A$1:$ZZ$200,MATCH(E89+1,J!$A$1:$A$200,0),MATCH(F$8,J!$A$1:$ZZ$1,0))&lt;&gt;"",E89+1,""),"")</f>
        <v/>
      </c>
      <c r="F90" s="43" t="str">
        <f>IFERROR(IF(INDEX(J!$A$1:$ZZ$200,MATCH($A90,J!$A$1:$A$200,0),MATCH(F$8,J!$A$1:$ZZ$1,0))&lt;&gt;"",INDEX(J!$A$1:$ZZ$200,MATCH($A90,J!$A$1:$A$200,0),MATCH(F$8,J!$A$1:$ZZ$1,0)),""),"")</f>
        <v/>
      </c>
      <c r="G90" s="43" t="str">
        <f>IFERROR(IF(INDEX(J!$A$1:$ZZ$200,MATCH($A90,J!$A$1:$A$200,0),MATCH(G$8,J!$A$1:$ZZ$1,0))&lt;&gt;"",INDEX(J!$A$1:$ZZ$200,MATCH($A90,J!$A$1:$A$200,0),MATCH(G$8,J!$A$1:$ZZ$1,0)),""),"")</f>
        <v/>
      </c>
      <c r="H90" s="43" t="str">
        <f>IFERROR(IF(INDEX(J!$A$1:$ZZ$200,MATCH($A90,J!$A$1:$A$200,0),MATCH(H$8,J!$A$1:$ZZ$1,0))&lt;&gt;"",INDEX(J!$A$1:$ZZ$200,MATCH($A90,J!$A$1:$A$200,0),MATCH(H$8,J!$A$1:$ZZ$1,0)),""),"")</f>
        <v/>
      </c>
      <c r="I90" s="43" t="str">
        <f>IFERROR(IF(INDEX(J!$A$1:$ZZ$200,MATCH($A90,J!$A$1:$A$200,0),MATCH(I$8,J!$A$1:$ZZ$1,0))&lt;&gt;"",INDEX(J!$A$1:$ZZ$200,MATCH($A90,J!$A$1:$A$200,0),MATCH(I$8,J!$A$1:$ZZ$1,0)),""),"")</f>
        <v/>
      </c>
      <c r="J90" s="44" t="str">
        <f>IFERROR(IF(INDEX(J!$A$1:$ZZ$200,MATCH($A90,J!$A$1:$A$200,0),MATCH(J$8,J!$A$1:$ZZ$1,0))&lt;&gt;"",INDEX(J!$A$1:$ZZ$200,MATCH($A90,J!$A$1:$A$200,0),MATCH(J$8,J!$A$1:$ZZ$1,0)),""),"")</f>
        <v/>
      </c>
      <c r="K90" s="10"/>
      <c r="L90" s="41" t="str">
        <f>IF(L89&lt;&gt;"",IF(INDEX(J!$A$1:$ZZ$200,MATCH(L89+1,J!$A$1:$A$200,0),MATCH(M$8,J!$A$1:$ZZ$1,0))&lt;&gt;"",L89+1,""),"")</f>
        <v/>
      </c>
      <c r="M90" s="43" t="str">
        <f>IFERROR(IF(INDEX(J!$A$1:$ZZ$200,MATCH($A90,J!$A$1:$A$200,0),MATCH(M$8,J!$A$1:$ZZ$1,0))&lt;&gt;"",INDEX(J!$A$1:$ZZ$200,MATCH($A90,J!$A$1:$A$200,0),MATCH(M$8,J!$A$1:$ZZ$1,0)),""),"")</f>
        <v/>
      </c>
      <c r="N90" s="43" t="str">
        <f>IFERROR(IF(INDEX(J!$A$1:$ZZ$200,MATCH($A90,J!$A$1:$A$200,0),MATCH(N$8,J!$A$1:$ZZ$1,0))&lt;&gt;"",INDEX(J!$A$1:$ZZ$200,MATCH($A90,J!$A$1:$A$200,0),MATCH(N$8,J!$A$1:$ZZ$1,0)),""),"")</f>
        <v/>
      </c>
      <c r="O90" s="43" t="str">
        <f>IFERROR(IF(INDEX(J!$A$1:$ZZ$200,MATCH($A90,J!$A$1:$A$200,0),MATCH(O$8,J!$A$1:$ZZ$1,0))&lt;&gt;"",INDEX(J!$A$1:$ZZ$200,MATCH($A90,J!$A$1:$A$200,0),MATCH(O$8,J!$A$1:$ZZ$1,0)),""),"")</f>
        <v/>
      </c>
      <c r="P90" s="10"/>
      <c r="Q90" s="41" t="str">
        <f>IF(Q89&lt;&gt;"",IF(INDEX(J!$A$1:$ZZ$200,MATCH(Q89+1,J!$A$1:$A$200,0),MATCH(R$8,J!$A$1:$ZZ$1,0))&lt;&gt;"",Q89+1,""),"")</f>
        <v/>
      </c>
      <c r="R90" s="43" t="str">
        <f>IFERROR(IF(INDEX(J!$A$1:$ZZ$200,MATCH($A90,J!$A$1:$A$200,0),MATCH(R$8,J!$A$1:$ZZ$1,0))&lt;&gt;"",INDEX(J!$A$1:$ZZ$200,MATCH($A90,J!$A$1:$A$200,0),MATCH(R$8,J!$A$1:$ZZ$1,0)),""),"")</f>
        <v/>
      </c>
      <c r="S90" s="43" t="str">
        <f>IFERROR(IF(INDEX(J!$A$1:$ZZ$200,MATCH($A90,J!$A$1:$A$200,0),MATCH(S$8,J!$A$1:$ZZ$1,0))&lt;&gt;"",INDEX(J!$A$1:$ZZ$200,MATCH($A90,J!$A$1:$A$200,0),MATCH(S$8,J!$A$1:$ZZ$1,0)),""),"")</f>
        <v/>
      </c>
      <c r="T90" s="43" t="str">
        <f>IFERROR(IF(INDEX(J!$A$1:$ZZ$200,MATCH($A90,J!$A$1:$A$200,0),MATCH(T$8,J!$A$1:$ZZ$1,0))&lt;&gt;"",INDEX(J!$A$1:$ZZ$200,MATCH($A90,J!$A$1:$A$200,0),MATCH(T$8,J!$A$1:$ZZ$1,0)),""),"")</f>
        <v/>
      </c>
      <c r="U90" s="43" t="str">
        <f>IFERROR(IF(INDEX(J!$A$1:$ZZ$200,MATCH($A90,J!$A$1:$A$200,0),MATCH(U$8,J!$A$1:$ZZ$1,0))&lt;&gt;"",INDEX(J!$A$1:$ZZ$200,MATCH($A90,J!$A$1:$A$200,0),MATCH(U$8,J!$A$1:$ZZ$1,0)),""),"")</f>
        <v/>
      </c>
    </row>
    <row r="91" spans="1:21">
      <c r="A91" s="41" t="str">
        <f>IF(A90&lt;&gt;"",IF(INDEX(J!$A$1:$ZZ$200,MATCH(A90+1,J!$A$1:$A$200,0),MATCH(B$8,J!$A$1:$ZZ$1,0))&lt;&gt;"",A90+1,""),"")</f>
        <v/>
      </c>
      <c r="B91" s="42" t="str">
        <f>IFERROR(IF(INDEX(J!$A$1:$ZZ$200,MATCH($A91,J!$A$1:$A$200,0),MATCH(B$8,J!$A$1:$ZZ$1,0))&lt;&gt;"",INDEX(J!$A$1:$ZZ$200,MATCH($A91,J!$A$1:$A$200,0),MATCH(B$8,J!$A$1:$ZZ$1,0)),""),"")</f>
        <v/>
      </c>
      <c r="C91" s="43" t="str">
        <f>IFERROR(IF(INDEX(J!$A$1:$ZZ$200,MATCH($A91,J!$A$1:$A$200,0),MATCH(C$8,J!$A$1:$ZZ$1,0))&lt;&gt;"",INDEX(J!$A$1:$ZZ$200,MATCH($A91,J!$A$1:$A$200,0),MATCH(C$8,J!$A$1:$ZZ$1,0)),""),"")</f>
        <v/>
      </c>
      <c r="D91" s="10"/>
      <c r="E91" s="41" t="str">
        <f>IF(E90&lt;&gt;"",IF(INDEX(J!$A$1:$ZZ$200,MATCH(E90+1,J!$A$1:$A$200,0),MATCH(F$8,J!$A$1:$ZZ$1,0))&lt;&gt;"",E90+1,""),"")</f>
        <v/>
      </c>
      <c r="F91" s="43" t="str">
        <f>IFERROR(IF(INDEX(J!$A$1:$ZZ$200,MATCH($A91,J!$A$1:$A$200,0),MATCH(F$8,J!$A$1:$ZZ$1,0))&lt;&gt;"",INDEX(J!$A$1:$ZZ$200,MATCH($A91,J!$A$1:$A$200,0),MATCH(F$8,J!$A$1:$ZZ$1,0)),""),"")</f>
        <v/>
      </c>
      <c r="G91" s="43" t="str">
        <f>IFERROR(IF(INDEX(J!$A$1:$ZZ$200,MATCH($A91,J!$A$1:$A$200,0),MATCH(G$8,J!$A$1:$ZZ$1,0))&lt;&gt;"",INDEX(J!$A$1:$ZZ$200,MATCH($A91,J!$A$1:$A$200,0),MATCH(G$8,J!$A$1:$ZZ$1,0)),""),"")</f>
        <v/>
      </c>
      <c r="H91" s="43" t="str">
        <f>IFERROR(IF(INDEX(J!$A$1:$ZZ$200,MATCH($A91,J!$A$1:$A$200,0),MATCH(H$8,J!$A$1:$ZZ$1,0))&lt;&gt;"",INDEX(J!$A$1:$ZZ$200,MATCH($A91,J!$A$1:$A$200,0),MATCH(H$8,J!$A$1:$ZZ$1,0)),""),"")</f>
        <v/>
      </c>
      <c r="I91" s="43" t="str">
        <f>IFERROR(IF(INDEX(J!$A$1:$ZZ$200,MATCH($A91,J!$A$1:$A$200,0),MATCH(I$8,J!$A$1:$ZZ$1,0))&lt;&gt;"",INDEX(J!$A$1:$ZZ$200,MATCH($A91,J!$A$1:$A$200,0),MATCH(I$8,J!$A$1:$ZZ$1,0)),""),"")</f>
        <v/>
      </c>
      <c r="J91" s="44" t="str">
        <f>IFERROR(IF(INDEX(J!$A$1:$ZZ$200,MATCH($A91,J!$A$1:$A$200,0),MATCH(J$8,J!$A$1:$ZZ$1,0))&lt;&gt;"",INDEX(J!$A$1:$ZZ$200,MATCH($A91,J!$A$1:$A$200,0),MATCH(J$8,J!$A$1:$ZZ$1,0)),""),"")</f>
        <v/>
      </c>
      <c r="K91" s="10"/>
      <c r="L91" s="41" t="str">
        <f>IF(L90&lt;&gt;"",IF(INDEX(J!$A$1:$ZZ$200,MATCH(L90+1,J!$A$1:$A$200,0),MATCH(M$8,J!$A$1:$ZZ$1,0))&lt;&gt;"",L90+1,""),"")</f>
        <v/>
      </c>
      <c r="M91" s="43" t="str">
        <f>IFERROR(IF(INDEX(J!$A$1:$ZZ$200,MATCH($A91,J!$A$1:$A$200,0),MATCH(M$8,J!$A$1:$ZZ$1,0))&lt;&gt;"",INDEX(J!$A$1:$ZZ$200,MATCH($A91,J!$A$1:$A$200,0),MATCH(M$8,J!$A$1:$ZZ$1,0)),""),"")</f>
        <v/>
      </c>
      <c r="N91" s="43" t="str">
        <f>IFERROR(IF(INDEX(J!$A$1:$ZZ$200,MATCH($A91,J!$A$1:$A$200,0),MATCH(N$8,J!$A$1:$ZZ$1,0))&lt;&gt;"",INDEX(J!$A$1:$ZZ$200,MATCH($A91,J!$A$1:$A$200,0),MATCH(N$8,J!$A$1:$ZZ$1,0)),""),"")</f>
        <v/>
      </c>
      <c r="O91" s="43" t="str">
        <f>IFERROR(IF(INDEX(J!$A$1:$ZZ$200,MATCH($A91,J!$A$1:$A$200,0),MATCH(O$8,J!$A$1:$ZZ$1,0))&lt;&gt;"",INDEX(J!$A$1:$ZZ$200,MATCH($A91,J!$A$1:$A$200,0),MATCH(O$8,J!$A$1:$ZZ$1,0)),""),"")</f>
        <v/>
      </c>
      <c r="P91" s="10"/>
      <c r="Q91" s="41" t="str">
        <f>IF(Q90&lt;&gt;"",IF(INDEX(J!$A$1:$ZZ$200,MATCH(Q90+1,J!$A$1:$A$200,0),MATCH(R$8,J!$A$1:$ZZ$1,0))&lt;&gt;"",Q90+1,""),"")</f>
        <v/>
      </c>
      <c r="R91" s="43" t="str">
        <f>IFERROR(IF(INDEX(J!$A$1:$ZZ$200,MATCH($A91,J!$A$1:$A$200,0),MATCH(R$8,J!$A$1:$ZZ$1,0))&lt;&gt;"",INDEX(J!$A$1:$ZZ$200,MATCH($A91,J!$A$1:$A$200,0),MATCH(R$8,J!$A$1:$ZZ$1,0)),""),"")</f>
        <v/>
      </c>
      <c r="S91" s="43" t="str">
        <f>IFERROR(IF(INDEX(J!$A$1:$ZZ$200,MATCH($A91,J!$A$1:$A$200,0),MATCH(S$8,J!$A$1:$ZZ$1,0))&lt;&gt;"",INDEX(J!$A$1:$ZZ$200,MATCH($A91,J!$A$1:$A$200,0),MATCH(S$8,J!$A$1:$ZZ$1,0)),""),"")</f>
        <v/>
      </c>
      <c r="T91" s="43" t="str">
        <f>IFERROR(IF(INDEX(J!$A$1:$ZZ$200,MATCH($A91,J!$A$1:$A$200,0),MATCH(T$8,J!$A$1:$ZZ$1,0))&lt;&gt;"",INDEX(J!$A$1:$ZZ$200,MATCH($A91,J!$A$1:$A$200,0),MATCH(T$8,J!$A$1:$ZZ$1,0)),""),"")</f>
        <v/>
      </c>
      <c r="U91" s="43" t="str">
        <f>IFERROR(IF(INDEX(J!$A$1:$ZZ$200,MATCH($A91,J!$A$1:$A$200,0),MATCH(U$8,J!$A$1:$ZZ$1,0))&lt;&gt;"",INDEX(J!$A$1:$ZZ$200,MATCH($A91,J!$A$1:$A$200,0),MATCH(U$8,J!$A$1:$ZZ$1,0)),""),"")</f>
        <v/>
      </c>
    </row>
    <row r="92" spans="1:21">
      <c r="A92" s="41" t="str">
        <f>IF(A91&lt;&gt;"",IF(INDEX(J!$A$1:$ZZ$200,MATCH(A91+1,J!$A$1:$A$200,0),MATCH(B$8,J!$A$1:$ZZ$1,0))&lt;&gt;"",A91+1,""),"")</f>
        <v/>
      </c>
      <c r="B92" s="42" t="str">
        <f>IFERROR(IF(INDEX(J!$A$1:$ZZ$200,MATCH($A92,J!$A$1:$A$200,0),MATCH(B$8,J!$A$1:$ZZ$1,0))&lt;&gt;"",INDEX(J!$A$1:$ZZ$200,MATCH($A92,J!$A$1:$A$200,0),MATCH(B$8,J!$A$1:$ZZ$1,0)),""),"")</f>
        <v/>
      </c>
      <c r="C92" s="43" t="str">
        <f>IFERROR(IF(INDEX(J!$A$1:$ZZ$200,MATCH($A92,J!$A$1:$A$200,0),MATCH(C$8,J!$A$1:$ZZ$1,0))&lt;&gt;"",INDEX(J!$A$1:$ZZ$200,MATCH($A92,J!$A$1:$A$200,0),MATCH(C$8,J!$A$1:$ZZ$1,0)),""),"")</f>
        <v/>
      </c>
      <c r="D92" s="10"/>
      <c r="E92" s="41" t="str">
        <f>IF(E91&lt;&gt;"",IF(INDEX(J!$A$1:$ZZ$200,MATCH(E91+1,J!$A$1:$A$200,0),MATCH(F$8,J!$A$1:$ZZ$1,0))&lt;&gt;"",E91+1,""),"")</f>
        <v/>
      </c>
      <c r="F92" s="43" t="str">
        <f>IFERROR(IF(INDEX(J!$A$1:$ZZ$200,MATCH($A92,J!$A$1:$A$200,0),MATCH(F$8,J!$A$1:$ZZ$1,0))&lt;&gt;"",INDEX(J!$A$1:$ZZ$200,MATCH($A92,J!$A$1:$A$200,0),MATCH(F$8,J!$A$1:$ZZ$1,0)),""),"")</f>
        <v/>
      </c>
      <c r="G92" s="43" t="str">
        <f>IFERROR(IF(INDEX(J!$A$1:$ZZ$200,MATCH($A92,J!$A$1:$A$200,0),MATCH(G$8,J!$A$1:$ZZ$1,0))&lt;&gt;"",INDEX(J!$A$1:$ZZ$200,MATCH($A92,J!$A$1:$A$200,0),MATCH(G$8,J!$A$1:$ZZ$1,0)),""),"")</f>
        <v/>
      </c>
      <c r="H92" s="43" t="str">
        <f>IFERROR(IF(INDEX(J!$A$1:$ZZ$200,MATCH($A92,J!$A$1:$A$200,0),MATCH(H$8,J!$A$1:$ZZ$1,0))&lt;&gt;"",INDEX(J!$A$1:$ZZ$200,MATCH($A92,J!$A$1:$A$200,0),MATCH(H$8,J!$A$1:$ZZ$1,0)),""),"")</f>
        <v/>
      </c>
      <c r="I92" s="43" t="str">
        <f>IFERROR(IF(INDEX(J!$A$1:$ZZ$200,MATCH($A92,J!$A$1:$A$200,0),MATCH(I$8,J!$A$1:$ZZ$1,0))&lt;&gt;"",INDEX(J!$A$1:$ZZ$200,MATCH($A92,J!$A$1:$A$200,0),MATCH(I$8,J!$A$1:$ZZ$1,0)),""),"")</f>
        <v/>
      </c>
      <c r="J92" s="44" t="str">
        <f>IFERROR(IF(INDEX(J!$A$1:$ZZ$200,MATCH($A92,J!$A$1:$A$200,0),MATCH(J$8,J!$A$1:$ZZ$1,0))&lt;&gt;"",INDEX(J!$A$1:$ZZ$200,MATCH($A92,J!$A$1:$A$200,0),MATCH(J$8,J!$A$1:$ZZ$1,0)),""),"")</f>
        <v/>
      </c>
      <c r="K92" s="10"/>
      <c r="L92" s="41" t="str">
        <f>IF(L91&lt;&gt;"",IF(INDEX(J!$A$1:$ZZ$200,MATCH(L91+1,J!$A$1:$A$200,0),MATCH(M$8,J!$A$1:$ZZ$1,0))&lt;&gt;"",L91+1,""),"")</f>
        <v/>
      </c>
      <c r="M92" s="43" t="str">
        <f>IFERROR(IF(INDEX(J!$A$1:$ZZ$200,MATCH($A92,J!$A$1:$A$200,0),MATCH(M$8,J!$A$1:$ZZ$1,0))&lt;&gt;"",INDEX(J!$A$1:$ZZ$200,MATCH($A92,J!$A$1:$A$200,0),MATCH(M$8,J!$A$1:$ZZ$1,0)),""),"")</f>
        <v/>
      </c>
      <c r="N92" s="43" t="str">
        <f>IFERROR(IF(INDEX(J!$A$1:$ZZ$200,MATCH($A92,J!$A$1:$A$200,0),MATCH(N$8,J!$A$1:$ZZ$1,0))&lt;&gt;"",INDEX(J!$A$1:$ZZ$200,MATCH($A92,J!$A$1:$A$200,0),MATCH(N$8,J!$A$1:$ZZ$1,0)),""),"")</f>
        <v/>
      </c>
      <c r="O92" s="43" t="str">
        <f>IFERROR(IF(INDEX(J!$A$1:$ZZ$200,MATCH($A92,J!$A$1:$A$200,0),MATCH(O$8,J!$A$1:$ZZ$1,0))&lt;&gt;"",INDEX(J!$A$1:$ZZ$200,MATCH($A92,J!$A$1:$A$200,0),MATCH(O$8,J!$A$1:$ZZ$1,0)),""),"")</f>
        <v/>
      </c>
      <c r="P92" s="10"/>
      <c r="Q92" s="41" t="str">
        <f>IF(Q91&lt;&gt;"",IF(INDEX(J!$A$1:$ZZ$200,MATCH(Q91+1,J!$A$1:$A$200,0),MATCH(R$8,J!$A$1:$ZZ$1,0))&lt;&gt;"",Q91+1,""),"")</f>
        <v/>
      </c>
      <c r="R92" s="43" t="str">
        <f>IFERROR(IF(INDEX(J!$A$1:$ZZ$200,MATCH($A92,J!$A$1:$A$200,0),MATCH(R$8,J!$A$1:$ZZ$1,0))&lt;&gt;"",INDEX(J!$A$1:$ZZ$200,MATCH($A92,J!$A$1:$A$200,0),MATCH(R$8,J!$A$1:$ZZ$1,0)),""),"")</f>
        <v/>
      </c>
      <c r="S92" s="43" t="str">
        <f>IFERROR(IF(INDEX(J!$A$1:$ZZ$200,MATCH($A92,J!$A$1:$A$200,0),MATCH(S$8,J!$A$1:$ZZ$1,0))&lt;&gt;"",INDEX(J!$A$1:$ZZ$200,MATCH($A92,J!$A$1:$A$200,0),MATCH(S$8,J!$A$1:$ZZ$1,0)),""),"")</f>
        <v/>
      </c>
      <c r="T92" s="43" t="str">
        <f>IFERROR(IF(INDEX(J!$A$1:$ZZ$200,MATCH($A92,J!$A$1:$A$200,0),MATCH(T$8,J!$A$1:$ZZ$1,0))&lt;&gt;"",INDEX(J!$A$1:$ZZ$200,MATCH($A92,J!$A$1:$A$200,0),MATCH(T$8,J!$A$1:$ZZ$1,0)),""),"")</f>
        <v/>
      </c>
      <c r="U92" s="43" t="str">
        <f>IFERROR(IF(INDEX(J!$A$1:$ZZ$200,MATCH($A92,J!$A$1:$A$200,0),MATCH(U$8,J!$A$1:$ZZ$1,0))&lt;&gt;"",INDEX(J!$A$1:$ZZ$200,MATCH($A92,J!$A$1:$A$200,0),MATCH(U$8,J!$A$1:$ZZ$1,0)),""),"")</f>
        <v/>
      </c>
    </row>
    <row r="93" spans="1:21">
      <c r="A93" s="41" t="str">
        <f>IF(A92&lt;&gt;"",IF(INDEX(J!$A$1:$ZZ$200,MATCH(A92+1,J!$A$1:$A$200,0),MATCH(B$8,J!$A$1:$ZZ$1,0))&lt;&gt;"",A92+1,""),"")</f>
        <v/>
      </c>
      <c r="B93" s="42" t="str">
        <f>IFERROR(IF(INDEX(J!$A$1:$ZZ$200,MATCH($A93,J!$A$1:$A$200,0),MATCH(B$8,J!$A$1:$ZZ$1,0))&lt;&gt;"",INDEX(J!$A$1:$ZZ$200,MATCH($A93,J!$A$1:$A$200,0),MATCH(B$8,J!$A$1:$ZZ$1,0)),""),"")</f>
        <v/>
      </c>
      <c r="C93" s="43" t="str">
        <f>IFERROR(IF(INDEX(J!$A$1:$ZZ$200,MATCH($A93,J!$A$1:$A$200,0),MATCH(C$8,J!$A$1:$ZZ$1,0))&lt;&gt;"",INDEX(J!$A$1:$ZZ$200,MATCH($A93,J!$A$1:$A$200,0),MATCH(C$8,J!$A$1:$ZZ$1,0)),""),"")</f>
        <v/>
      </c>
      <c r="D93" s="10"/>
      <c r="E93" s="41" t="str">
        <f>IF(E92&lt;&gt;"",IF(INDEX(J!$A$1:$ZZ$200,MATCH(E92+1,J!$A$1:$A$200,0),MATCH(F$8,J!$A$1:$ZZ$1,0))&lt;&gt;"",E92+1,""),"")</f>
        <v/>
      </c>
      <c r="F93" s="43" t="str">
        <f>IFERROR(IF(INDEX(J!$A$1:$ZZ$200,MATCH($A93,J!$A$1:$A$200,0),MATCH(F$8,J!$A$1:$ZZ$1,0))&lt;&gt;"",INDEX(J!$A$1:$ZZ$200,MATCH($A93,J!$A$1:$A$200,0),MATCH(F$8,J!$A$1:$ZZ$1,0)),""),"")</f>
        <v/>
      </c>
      <c r="G93" s="43" t="str">
        <f>IFERROR(IF(INDEX(J!$A$1:$ZZ$200,MATCH($A93,J!$A$1:$A$200,0),MATCH(G$8,J!$A$1:$ZZ$1,0))&lt;&gt;"",INDEX(J!$A$1:$ZZ$200,MATCH($A93,J!$A$1:$A$200,0),MATCH(G$8,J!$A$1:$ZZ$1,0)),""),"")</f>
        <v/>
      </c>
      <c r="H93" s="43" t="str">
        <f>IFERROR(IF(INDEX(J!$A$1:$ZZ$200,MATCH($A93,J!$A$1:$A$200,0),MATCH(H$8,J!$A$1:$ZZ$1,0))&lt;&gt;"",INDEX(J!$A$1:$ZZ$200,MATCH($A93,J!$A$1:$A$200,0),MATCH(H$8,J!$A$1:$ZZ$1,0)),""),"")</f>
        <v/>
      </c>
      <c r="I93" s="43" t="str">
        <f>IFERROR(IF(INDEX(J!$A$1:$ZZ$200,MATCH($A93,J!$A$1:$A$200,0),MATCH(I$8,J!$A$1:$ZZ$1,0))&lt;&gt;"",INDEX(J!$A$1:$ZZ$200,MATCH($A93,J!$A$1:$A$200,0),MATCH(I$8,J!$A$1:$ZZ$1,0)),""),"")</f>
        <v/>
      </c>
      <c r="J93" s="44" t="str">
        <f>IFERROR(IF(INDEX(J!$A$1:$ZZ$200,MATCH($A93,J!$A$1:$A$200,0),MATCH(J$8,J!$A$1:$ZZ$1,0))&lt;&gt;"",INDEX(J!$A$1:$ZZ$200,MATCH($A93,J!$A$1:$A$200,0),MATCH(J$8,J!$A$1:$ZZ$1,0)),""),"")</f>
        <v/>
      </c>
      <c r="K93" s="10"/>
      <c r="L93" s="41" t="str">
        <f>IF(L92&lt;&gt;"",IF(INDEX(J!$A$1:$ZZ$200,MATCH(L92+1,J!$A$1:$A$200,0),MATCH(M$8,J!$A$1:$ZZ$1,0))&lt;&gt;"",L92+1,""),"")</f>
        <v/>
      </c>
      <c r="M93" s="43" t="str">
        <f>IFERROR(IF(INDEX(J!$A$1:$ZZ$200,MATCH($A93,J!$A$1:$A$200,0),MATCH(M$8,J!$A$1:$ZZ$1,0))&lt;&gt;"",INDEX(J!$A$1:$ZZ$200,MATCH($A93,J!$A$1:$A$200,0),MATCH(M$8,J!$A$1:$ZZ$1,0)),""),"")</f>
        <v/>
      </c>
      <c r="N93" s="43" t="str">
        <f>IFERROR(IF(INDEX(J!$A$1:$ZZ$200,MATCH($A93,J!$A$1:$A$200,0),MATCH(N$8,J!$A$1:$ZZ$1,0))&lt;&gt;"",INDEX(J!$A$1:$ZZ$200,MATCH($A93,J!$A$1:$A$200,0),MATCH(N$8,J!$A$1:$ZZ$1,0)),""),"")</f>
        <v/>
      </c>
      <c r="O93" s="43" t="str">
        <f>IFERROR(IF(INDEX(J!$A$1:$ZZ$200,MATCH($A93,J!$A$1:$A$200,0),MATCH(O$8,J!$A$1:$ZZ$1,0))&lt;&gt;"",INDEX(J!$A$1:$ZZ$200,MATCH($A93,J!$A$1:$A$200,0),MATCH(O$8,J!$A$1:$ZZ$1,0)),""),"")</f>
        <v/>
      </c>
      <c r="P93" s="10"/>
      <c r="Q93" s="41" t="str">
        <f>IF(Q92&lt;&gt;"",IF(INDEX(J!$A$1:$ZZ$200,MATCH(Q92+1,J!$A$1:$A$200,0),MATCH(R$8,J!$A$1:$ZZ$1,0))&lt;&gt;"",Q92+1,""),"")</f>
        <v/>
      </c>
      <c r="R93" s="43" t="str">
        <f>IFERROR(IF(INDEX(J!$A$1:$ZZ$200,MATCH($A93,J!$A$1:$A$200,0),MATCH(R$8,J!$A$1:$ZZ$1,0))&lt;&gt;"",INDEX(J!$A$1:$ZZ$200,MATCH($A93,J!$A$1:$A$200,0),MATCH(R$8,J!$A$1:$ZZ$1,0)),""),"")</f>
        <v/>
      </c>
      <c r="S93" s="43" t="str">
        <f>IFERROR(IF(INDEX(J!$A$1:$ZZ$200,MATCH($A93,J!$A$1:$A$200,0),MATCH(S$8,J!$A$1:$ZZ$1,0))&lt;&gt;"",INDEX(J!$A$1:$ZZ$200,MATCH($A93,J!$A$1:$A$200,0),MATCH(S$8,J!$A$1:$ZZ$1,0)),""),"")</f>
        <v/>
      </c>
      <c r="T93" s="43" t="str">
        <f>IFERROR(IF(INDEX(J!$A$1:$ZZ$200,MATCH($A93,J!$A$1:$A$200,0),MATCH(T$8,J!$A$1:$ZZ$1,0))&lt;&gt;"",INDEX(J!$A$1:$ZZ$200,MATCH($A93,J!$A$1:$A$200,0),MATCH(T$8,J!$A$1:$ZZ$1,0)),""),"")</f>
        <v/>
      </c>
      <c r="U93" s="43" t="str">
        <f>IFERROR(IF(INDEX(J!$A$1:$ZZ$200,MATCH($A93,J!$A$1:$A$200,0),MATCH(U$8,J!$A$1:$ZZ$1,0))&lt;&gt;"",INDEX(J!$A$1:$ZZ$200,MATCH($A93,J!$A$1:$A$200,0),MATCH(U$8,J!$A$1:$ZZ$1,0)),""),"")</f>
        <v/>
      </c>
    </row>
    <row r="94" spans="1:21">
      <c r="A94" s="41" t="str">
        <f>IF(A93&lt;&gt;"",IF(INDEX(J!$A$1:$ZZ$200,MATCH(A93+1,J!$A$1:$A$200,0),MATCH(B$8,J!$A$1:$ZZ$1,0))&lt;&gt;"",A93+1,""),"")</f>
        <v/>
      </c>
      <c r="B94" s="42" t="str">
        <f>IFERROR(IF(INDEX(J!$A$1:$ZZ$200,MATCH($A94,J!$A$1:$A$200,0),MATCH(B$8,J!$A$1:$ZZ$1,0))&lt;&gt;"",INDEX(J!$A$1:$ZZ$200,MATCH($A94,J!$A$1:$A$200,0),MATCH(B$8,J!$A$1:$ZZ$1,0)),""),"")</f>
        <v/>
      </c>
      <c r="C94" s="43" t="str">
        <f>IFERROR(IF(INDEX(J!$A$1:$ZZ$200,MATCH($A94,J!$A$1:$A$200,0),MATCH(C$8,J!$A$1:$ZZ$1,0))&lt;&gt;"",INDEX(J!$A$1:$ZZ$200,MATCH($A94,J!$A$1:$A$200,0),MATCH(C$8,J!$A$1:$ZZ$1,0)),""),"")</f>
        <v/>
      </c>
      <c r="D94" s="10"/>
      <c r="E94" s="41" t="str">
        <f>IF(E93&lt;&gt;"",IF(INDEX(J!$A$1:$ZZ$200,MATCH(E93+1,J!$A$1:$A$200,0),MATCH(F$8,J!$A$1:$ZZ$1,0))&lt;&gt;"",E93+1,""),"")</f>
        <v/>
      </c>
      <c r="F94" s="43" t="str">
        <f>IFERROR(IF(INDEX(J!$A$1:$ZZ$200,MATCH($A94,J!$A$1:$A$200,0),MATCH(F$8,J!$A$1:$ZZ$1,0))&lt;&gt;"",INDEX(J!$A$1:$ZZ$200,MATCH($A94,J!$A$1:$A$200,0),MATCH(F$8,J!$A$1:$ZZ$1,0)),""),"")</f>
        <v/>
      </c>
      <c r="G94" s="43" t="str">
        <f>IFERROR(IF(INDEX(J!$A$1:$ZZ$200,MATCH($A94,J!$A$1:$A$200,0),MATCH(G$8,J!$A$1:$ZZ$1,0))&lt;&gt;"",INDEX(J!$A$1:$ZZ$200,MATCH($A94,J!$A$1:$A$200,0),MATCH(G$8,J!$A$1:$ZZ$1,0)),""),"")</f>
        <v/>
      </c>
      <c r="H94" s="43" t="str">
        <f>IFERROR(IF(INDEX(J!$A$1:$ZZ$200,MATCH($A94,J!$A$1:$A$200,0),MATCH(H$8,J!$A$1:$ZZ$1,0))&lt;&gt;"",INDEX(J!$A$1:$ZZ$200,MATCH($A94,J!$A$1:$A$200,0),MATCH(H$8,J!$A$1:$ZZ$1,0)),""),"")</f>
        <v/>
      </c>
      <c r="I94" s="43" t="str">
        <f>IFERROR(IF(INDEX(J!$A$1:$ZZ$200,MATCH($A94,J!$A$1:$A$200,0),MATCH(I$8,J!$A$1:$ZZ$1,0))&lt;&gt;"",INDEX(J!$A$1:$ZZ$200,MATCH($A94,J!$A$1:$A$200,0),MATCH(I$8,J!$A$1:$ZZ$1,0)),""),"")</f>
        <v/>
      </c>
      <c r="J94" s="44" t="str">
        <f>IFERROR(IF(INDEX(J!$A$1:$ZZ$200,MATCH($A94,J!$A$1:$A$200,0),MATCH(J$8,J!$A$1:$ZZ$1,0))&lt;&gt;"",INDEX(J!$A$1:$ZZ$200,MATCH($A94,J!$A$1:$A$200,0),MATCH(J$8,J!$A$1:$ZZ$1,0)),""),"")</f>
        <v/>
      </c>
      <c r="K94" s="10"/>
      <c r="L94" s="41" t="str">
        <f>IF(L93&lt;&gt;"",IF(INDEX(J!$A$1:$ZZ$200,MATCH(L93+1,J!$A$1:$A$200,0),MATCH(M$8,J!$A$1:$ZZ$1,0))&lt;&gt;"",L93+1,""),"")</f>
        <v/>
      </c>
      <c r="M94" s="43" t="str">
        <f>IFERROR(IF(INDEX(J!$A$1:$ZZ$200,MATCH($A94,J!$A$1:$A$200,0),MATCH(M$8,J!$A$1:$ZZ$1,0))&lt;&gt;"",INDEX(J!$A$1:$ZZ$200,MATCH($A94,J!$A$1:$A$200,0),MATCH(M$8,J!$A$1:$ZZ$1,0)),""),"")</f>
        <v/>
      </c>
      <c r="N94" s="43" t="str">
        <f>IFERROR(IF(INDEX(J!$A$1:$ZZ$200,MATCH($A94,J!$A$1:$A$200,0),MATCH(N$8,J!$A$1:$ZZ$1,0))&lt;&gt;"",INDEX(J!$A$1:$ZZ$200,MATCH($A94,J!$A$1:$A$200,0),MATCH(N$8,J!$A$1:$ZZ$1,0)),""),"")</f>
        <v/>
      </c>
      <c r="O94" s="43" t="str">
        <f>IFERROR(IF(INDEX(J!$A$1:$ZZ$200,MATCH($A94,J!$A$1:$A$200,0),MATCH(O$8,J!$A$1:$ZZ$1,0))&lt;&gt;"",INDEX(J!$A$1:$ZZ$200,MATCH($A94,J!$A$1:$A$200,0),MATCH(O$8,J!$A$1:$ZZ$1,0)),""),"")</f>
        <v/>
      </c>
      <c r="P94" s="10"/>
      <c r="Q94" s="41" t="str">
        <f>IF(Q93&lt;&gt;"",IF(INDEX(J!$A$1:$ZZ$200,MATCH(Q93+1,J!$A$1:$A$200,0),MATCH(R$8,J!$A$1:$ZZ$1,0))&lt;&gt;"",Q93+1,""),"")</f>
        <v/>
      </c>
      <c r="R94" s="43" t="str">
        <f>IFERROR(IF(INDEX(J!$A$1:$ZZ$200,MATCH($A94,J!$A$1:$A$200,0),MATCH(R$8,J!$A$1:$ZZ$1,0))&lt;&gt;"",INDEX(J!$A$1:$ZZ$200,MATCH($A94,J!$A$1:$A$200,0),MATCH(R$8,J!$A$1:$ZZ$1,0)),""),"")</f>
        <v/>
      </c>
      <c r="S94" s="43" t="str">
        <f>IFERROR(IF(INDEX(J!$A$1:$ZZ$200,MATCH($A94,J!$A$1:$A$200,0),MATCH(S$8,J!$A$1:$ZZ$1,0))&lt;&gt;"",INDEX(J!$A$1:$ZZ$200,MATCH($A94,J!$A$1:$A$200,0),MATCH(S$8,J!$A$1:$ZZ$1,0)),""),"")</f>
        <v/>
      </c>
      <c r="T94" s="43" t="str">
        <f>IFERROR(IF(INDEX(J!$A$1:$ZZ$200,MATCH($A94,J!$A$1:$A$200,0),MATCH(T$8,J!$A$1:$ZZ$1,0))&lt;&gt;"",INDEX(J!$A$1:$ZZ$200,MATCH($A94,J!$A$1:$A$200,0),MATCH(T$8,J!$A$1:$ZZ$1,0)),""),"")</f>
        <v/>
      </c>
      <c r="U94" s="43" t="str">
        <f>IFERROR(IF(INDEX(J!$A$1:$ZZ$200,MATCH($A94,J!$A$1:$A$200,0),MATCH(U$8,J!$A$1:$ZZ$1,0))&lt;&gt;"",INDEX(J!$A$1:$ZZ$200,MATCH($A94,J!$A$1:$A$200,0),MATCH(U$8,J!$A$1:$ZZ$1,0)),""),"")</f>
        <v/>
      </c>
    </row>
    <row r="95" spans="1:21">
      <c r="A95" s="41" t="str">
        <f>IF(A94&lt;&gt;"",IF(INDEX(J!$A$1:$ZZ$200,MATCH(A94+1,J!$A$1:$A$200,0),MATCH(B$8,J!$A$1:$ZZ$1,0))&lt;&gt;"",A94+1,""),"")</f>
        <v/>
      </c>
      <c r="B95" s="42" t="str">
        <f>IFERROR(IF(INDEX(J!$A$1:$ZZ$200,MATCH($A95,J!$A$1:$A$200,0),MATCH(B$8,J!$A$1:$ZZ$1,0))&lt;&gt;"",INDEX(J!$A$1:$ZZ$200,MATCH($A95,J!$A$1:$A$200,0),MATCH(B$8,J!$A$1:$ZZ$1,0)),""),"")</f>
        <v/>
      </c>
      <c r="C95" s="43" t="str">
        <f>IFERROR(IF(INDEX(J!$A$1:$ZZ$200,MATCH($A95,J!$A$1:$A$200,0),MATCH(C$8,J!$A$1:$ZZ$1,0))&lt;&gt;"",INDEX(J!$A$1:$ZZ$200,MATCH($A95,J!$A$1:$A$200,0),MATCH(C$8,J!$A$1:$ZZ$1,0)),""),"")</f>
        <v/>
      </c>
      <c r="D95" s="10"/>
      <c r="E95" s="41" t="str">
        <f>IF(E94&lt;&gt;"",IF(INDEX(J!$A$1:$ZZ$200,MATCH(E94+1,J!$A$1:$A$200,0),MATCH(F$8,J!$A$1:$ZZ$1,0))&lt;&gt;"",E94+1,""),"")</f>
        <v/>
      </c>
      <c r="F95" s="43" t="str">
        <f>IFERROR(IF(INDEX(J!$A$1:$ZZ$200,MATCH($A95,J!$A$1:$A$200,0),MATCH(F$8,J!$A$1:$ZZ$1,0))&lt;&gt;"",INDEX(J!$A$1:$ZZ$200,MATCH($A95,J!$A$1:$A$200,0),MATCH(F$8,J!$A$1:$ZZ$1,0)),""),"")</f>
        <v/>
      </c>
      <c r="G95" s="43" t="str">
        <f>IFERROR(IF(INDEX(J!$A$1:$ZZ$200,MATCH($A95,J!$A$1:$A$200,0),MATCH(G$8,J!$A$1:$ZZ$1,0))&lt;&gt;"",INDEX(J!$A$1:$ZZ$200,MATCH($A95,J!$A$1:$A$200,0),MATCH(G$8,J!$A$1:$ZZ$1,0)),""),"")</f>
        <v/>
      </c>
      <c r="H95" s="43" t="str">
        <f>IFERROR(IF(INDEX(J!$A$1:$ZZ$200,MATCH($A95,J!$A$1:$A$200,0),MATCH(H$8,J!$A$1:$ZZ$1,0))&lt;&gt;"",INDEX(J!$A$1:$ZZ$200,MATCH($A95,J!$A$1:$A$200,0),MATCH(H$8,J!$A$1:$ZZ$1,0)),""),"")</f>
        <v/>
      </c>
      <c r="I95" s="43" t="str">
        <f>IFERROR(IF(INDEX(J!$A$1:$ZZ$200,MATCH($A95,J!$A$1:$A$200,0),MATCH(I$8,J!$A$1:$ZZ$1,0))&lt;&gt;"",INDEX(J!$A$1:$ZZ$200,MATCH($A95,J!$A$1:$A$200,0),MATCH(I$8,J!$A$1:$ZZ$1,0)),""),"")</f>
        <v/>
      </c>
      <c r="J95" s="44" t="str">
        <f>IFERROR(IF(INDEX(J!$A$1:$ZZ$200,MATCH($A95,J!$A$1:$A$200,0),MATCH(J$8,J!$A$1:$ZZ$1,0))&lt;&gt;"",INDEX(J!$A$1:$ZZ$200,MATCH($A95,J!$A$1:$A$200,0),MATCH(J$8,J!$A$1:$ZZ$1,0)),""),"")</f>
        <v/>
      </c>
      <c r="K95" s="10"/>
      <c r="L95" s="41" t="str">
        <f>IF(L94&lt;&gt;"",IF(INDEX(J!$A$1:$ZZ$200,MATCH(L94+1,J!$A$1:$A$200,0),MATCH(M$8,J!$A$1:$ZZ$1,0))&lt;&gt;"",L94+1,""),"")</f>
        <v/>
      </c>
      <c r="M95" s="43" t="str">
        <f>IFERROR(IF(INDEX(J!$A$1:$ZZ$200,MATCH($A95,J!$A$1:$A$200,0),MATCH(M$8,J!$A$1:$ZZ$1,0))&lt;&gt;"",INDEX(J!$A$1:$ZZ$200,MATCH($A95,J!$A$1:$A$200,0),MATCH(M$8,J!$A$1:$ZZ$1,0)),""),"")</f>
        <v/>
      </c>
      <c r="N95" s="43" t="str">
        <f>IFERROR(IF(INDEX(J!$A$1:$ZZ$200,MATCH($A95,J!$A$1:$A$200,0),MATCH(N$8,J!$A$1:$ZZ$1,0))&lt;&gt;"",INDEX(J!$A$1:$ZZ$200,MATCH($A95,J!$A$1:$A$200,0),MATCH(N$8,J!$A$1:$ZZ$1,0)),""),"")</f>
        <v/>
      </c>
      <c r="O95" s="43" t="str">
        <f>IFERROR(IF(INDEX(J!$A$1:$ZZ$200,MATCH($A95,J!$A$1:$A$200,0),MATCH(O$8,J!$A$1:$ZZ$1,0))&lt;&gt;"",INDEX(J!$A$1:$ZZ$200,MATCH($A95,J!$A$1:$A$200,0),MATCH(O$8,J!$A$1:$ZZ$1,0)),""),"")</f>
        <v/>
      </c>
      <c r="P95" s="10"/>
      <c r="Q95" s="41" t="str">
        <f>IF(Q94&lt;&gt;"",IF(INDEX(J!$A$1:$ZZ$200,MATCH(Q94+1,J!$A$1:$A$200,0),MATCH(R$8,J!$A$1:$ZZ$1,0))&lt;&gt;"",Q94+1,""),"")</f>
        <v/>
      </c>
      <c r="R95" s="43" t="str">
        <f>IFERROR(IF(INDEX(J!$A$1:$ZZ$200,MATCH($A95,J!$A$1:$A$200,0),MATCH(R$8,J!$A$1:$ZZ$1,0))&lt;&gt;"",INDEX(J!$A$1:$ZZ$200,MATCH($A95,J!$A$1:$A$200,0),MATCH(R$8,J!$A$1:$ZZ$1,0)),""),"")</f>
        <v/>
      </c>
      <c r="S95" s="43" t="str">
        <f>IFERROR(IF(INDEX(J!$A$1:$ZZ$200,MATCH($A95,J!$A$1:$A$200,0),MATCH(S$8,J!$A$1:$ZZ$1,0))&lt;&gt;"",INDEX(J!$A$1:$ZZ$200,MATCH($A95,J!$A$1:$A$200,0),MATCH(S$8,J!$A$1:$ZZ$1,0)),""),"")</f>
        <v/>
      </c>
      <c r="T95" s="43" t="str">
        <f>IFERROR(IF(INDEX(J!$A$1:$ZZ$200,MATCH($A95,J!$A$1:$A$200,0),MATCH(T$8,J!$A$1:$ZZ$1,0))&lt;&gt;"",INDEX(J!$A$1:$ZZ$200,MATCH($A95,J!$A$1:$A$200,0),MATCH(T$8,J!$A$1:$ZZ$1,0)),""),"")</f>
        <v/>
      </c>
      <c r="U95" s="43" t="str">
        <f>IFERROR(IF(INDEX(J!$A$1:$ZZ$200,MATCH($A95,J!$A$1:$A$200,0),MATCH(U$8,J!$A$1:$ZZ$1,0))&lt;&gt;"",INDEX(J!$A$1:$ZZ$200,MATCH($A95,J!$A$1:$A$200,0),MATCH(U$8,J!$A$1:$ZZ$1,0)),""),"")</f>
        <v/>
      </c>
    </row>
    <row r="96" spans="1:21">
      <c r="A96" s="41" t="str">
        <f>IF(A95&lt;&gt;"",IF(INDEX(J!$A$1:$ZZ$200,MATCH(A95+1,J!$A$1:$A$200,0),MATCH(B$8,J!$A$1:$ZZ$1,0))&lt;&gt;"",A95+1,""),"")</f>
        <v/>
      </c>
      <c r="B96" s="42" t="str">
        <f>IFERROR(IF(INDEX(J!$A$1:$ZZ$200,MATCH($A96,J!$A$1:$A$200,0),MATCH(B$8,J!$A$1:$ZZ$1,0))&lt;&gt;"",INDEX(J!$A$1:$ZZ$200,MATCH($A96,J!$A$1:$A$200,0),MATCH(B$8,J!$A$1:$ZZ$1,0)),""),"")</f>
        <v/>
      </c>
      <c r="C96" s="43" t="str">
        <f>IFERROR(IF(INDEX(J!$A$1:$ZZ$200,MATCH($A96,J!$A$1:$A$200,0),MATCH(C$8,J!$A$1:$ZZ$1,0))&lt;&gt;"",INDEX(J!$A$1:$ZZ$200,MATCH($A96,J!$A$1:$A$200,0),MATCH(C$8,J!$A$1:$ZZ$1,0)),""),"")</f>
        <v/>
      </c>
      <c r="D96" s="10"/>
      <c r="E96" s="41" t="str">
        <f>IF(E95&lt;&gt;"",IF(INDEX(J!$A$1:$ZZ$200,MATCH(E95+1,J!$A$1:$A$200,0),MATCH(F$8,J!$A$1:$ZZ$1,0))&lt;&gt;"",E95+1,""),"")</f>
        <v/>
      </c>
      <c r="F96" s="43" t="str">
        <f>IFERROR(IF(INDEX(J!$A$1:$ZZ$200,MATCH($A96,J!$A$1:$A$200,0),MATCH(F$8,J!$A$1:$ZZ$1,0))&lt;&gt;"",INDEX(J!$A$1:$ZZ$200,MATCH($A96,J!$A$1:$A$200,0),MATCH(F$8,J!$A$1:$ZZ$1,0)),""),"")</f>
        <v/>
      </c>
      <c r="G96" s="43" t="str">
        <f>IFERROR(IF(INDEX(J!$A$1:$ZZ$200,MATCH($A96,J!$A$1:$A$200,0),MATCH(G$8,J!$A$1:$ZZ$1,0))&lt;&gt;"",INDEX(J!$A$1:$ZZ$200,MATCH($A96,J!$A$1:$A$200,0),MATCH(G$8,J!$A$1:$ZZ$1,0)),""),"")</f>
        <v/>
      </c>
      <c r="H96" s="43" t="str">
        <f>IFERROR(IF(INDEX(J!$A$1:$ZZ$200,MATCH($A96,J!$A$1:$A$200,0),MATCH(H$8,J!$A$1:$ZZ$1,0))&lt;&gt;"",INDEX(J!$A$1:$ZZ$200,MATCH($A96,J!$A$1:$A$200,0),MATCH(H$8,J!$A$1:$ZZ$1,0)),""),"")</f>
        <v/>
      </c>
      <c r="I96" s="43" t="str">
        <f>IFERROR(IF(INDEX(J!$A$1:$ZZ$200,MATCH($A96,J!$A$1:$A$200,0),MATCH(I$8,J!$A$1:$ZZ$1,0))&lt;&gt;"",INDEX(J!$A$1:$ZZ$200,MATCH($A96,J!$A$1:$A$200,0),MATCH(I$8,J!$A$1:$ZZ$1,0)),""),"")</f>
        <v/>
      </c>
      <c r="J96" s="44" t="str">
        <f>IFERROR(IF(INDEX(J!$A$1:$ZZ$200,MATCH($A96,J!$A$1:$A$200,0),MATCH(J$8,J!$A$1:$ZZ$1,0))&lt;&gt;"",INDEX(J!$A$1:$ZZ$200,MATCH($A96,J!$A$1:$A$200,0),MATCH(J$8,J!$A$1:$ZZ$1,0)),""),"")</f>
        <v/>
      </c>
      <c r="K96" s="10"/>
      <c r="L96" s="41" t="str">
        <f>IF(L95&lt;&gt;"",IF(INDEX(J!$A$1:$ZZ$200,MATCH(L95+1,J!$A$1:$A$200,0),MATCH(M$8,J!$A$1:$ZZ$1,0))&lt;&gt;"",L95+1,""),"")</f>
        <v/>
      </c>
      <c r="M96" s="43" t="str">
        <f>IFERROR(IF(INDEX(J!$A$1:$ZZ$200,MATCH($A96,J!$A$1:$A$200,0),MATCH(M$8,J!$A$1:$ZZ$1,0))&lt;&gt;"",INDEX(J!$A$1:$ZZ$200,MATCH($A96,J!$A$1:$A$200,0),MATCH(M$8,J!$A$1:$ZZ$1,0)),""),"")</f>
        <v/>
      </c>
      <c r="N96" s="43" t="str">
        <f>IFERROR(IF(INDEX(J!$A$1:$ZZ$200,MATCH($A96,J!$A$1:$A$200,0),MATCH(N$8,J!$A$1:$ZZ$1,0))&lt;&gt;"",INDEX(J!$A$1:$ZZ$200,MATCH($A96,J!$A$1:$A$200,0),MATCH(N$8,J!$A$1:$ZZ$1,0)),""),"")</f>
        <v/>
      </c>
      <c r="O96" s="43" t="str">
        <f>IFERROR(IF(INDEX(J!$A$1:$ZZ$200,MATCH($A96,J!$A$1:$A$200,0),MATCH(O$8,J!$A$1:$ZZ$1,0))&lt;&gt;"",INDEX(J!$A$1:$ZZ$200,MATCH($A96,J!$A$1:$A$200,0),MATCH(O$8,J!$A$1:$ZZ$1,0)),""),"")</f>
        <v/>
      </c>
      <c r="P96" s="10"/>
      <c r="Q96" s="41" t="str">
        <f>IF(Q95&lt;&gt;"",IF(INDEX(J!$A$1:$ZZ$200,MATCH(Q95+1,J!$A$1:$A$200,0),MATCH(R$8,J!$A$1:$ZZ$1,0))&lt;&gt;"",Q95+1,""),"")</f>
        <v/>
      </c>
      <c r="R96" s="43" t="str">
        <f>IFERROR(IF(INDEX(J!$A$1:$ZZ$200,MATCH($A96,J!$A$1:$A$200,0),MATCH(R$8,J!$A$1:$ZZ$1,0))&lt;&gt;"",INDEX(J!$A$1:$ZZ$200,MATCH($A96,J!$A$1:$A$200,0),MATCH(R$8,J!$A$1:$ZZ$1,0)),""),"")</f>
        <v/>
      </c>
      <c r="S96" s="43" t="str">
        <f>IFERROR(IF(INDEX(J!$A$1:$ZZ$200,MATCH($A96,J!$A$1:$A$200,0),MATCH(S$8,J!$A$1:$ZZ$1,0))&lt;&gt;"",INDEX(J!$A$1:$ZZ$200,MATCH($A96,J!$A$1:$A$200,0),MATCH(S$8,J!$A$1:$ZZ$1,0)),""),"")</f>
        <v/>
      </c>
      <c r="T96" s="43" t="str">
        <f>IFERROR(IF(INDEX(J!$A$1:$ZZ$200,MATCH($A96,J!$A$1:$A$200,0),MATCH(T$8,J!$A$1:$ZZ$1,0))&lt;&gt;"",INDEX(J!$A$1:$ZZ$200,MATCH($A96,J!$A$1:$A$200,0),MATCH(T$8,J!$A$1:$ZZ$1,0)),""),"")</f>
        <v/>
      </c>
      <c r="U96" s="43" t="str">
        <f>IFERROR(IF(INDEX(J!$A$1:$ZZ$200,MATCH($A96,J!$A$1:$A$200,0),MATCH(U$8,J!$A$1:$ZZ$1,0))&lt;&gt;"",INDEX(J!$A$1:$ZZ$200,MATCH($A96,J!$A$1:$A$200,0),MATCH(U$8,J!$A$1:$ZZ$1,0)),""),"")</f>
        <v/>
      </c>
    </row>
    <row r="97" spans="1:21">
      <c r="A97" s="41" t="str">
        <f>IF(A96&lt;&gt;"",IF(INDEX(J!$A$1:$ZZ$200,MATCH(A96+1,J!$A$1:$A$200,0),MATCH(B$8,J!$A$1:$ZZ$1,0))&lt;&gt;"",A96+1,""),"")</f>
        <v/>
      </c>
      <c r="B97" s="42" t="str">
        <f>IFERROR(IF(INDEX(J!$A$1:$ZZ$200,MATCH($A97,J!$A$1:$A$200,0),MATCH(B$8,J!$A$1:$ZZ$1,0))&lt;&gt;"",INDEX(J!$A$1:$ZZ$200,MATCH($A97,J!$A$1:$A$200,0),MATCH(B$8,J!$A$1:$ZZ$1,0)),""),"")</f>
        <v/>
      </c>
      <c r="C97" s="43" t="str">
        <f>IFERROR(IF(INDEX(J!$A$1:$ZZ$200,MATCH($A97,J!$A$1:$A$200,0),MATCH(C$8,J!$A$1:$ZZ$1,0))&lt;&gt;"",INDEX(J!$A$1:$ZZ$200,MATCH($A97,J!$A$1:$A$200,0),MATCH(C$8,J!$A$1:$ZZ$1,0)),""),"")</f>
        <v/>
      </c>
      <c r="D97" s="10"/>
      <c r="E97" s="41" t="str">
        <f>IF(E96&lt;&gt;"",IF(INDEX(J!$A$1:$ZZ$200,MATCH(E96+1,J!$A$1:$A$200,0),MATCH(F$8,J!$A$1:$ZZ$1,0))&lt;&gt;"",E96+1,""),"")</f>
        <v/>
      </c>
      <c r="F97" s="43" t="str">
        <f>IFERROR(IF(INDEX(J!$A$1:$ZZ$200,MATCH($A97,J!$A$1:$A$200,0),MATCH(F$8,J!$A$1:$ZZ$1,0))&lt;&gt;"",INDEX(J!$A$1:$ZZ$200,MATCH($A97,J!$A$1:$A$200,0),MATCH(F$8,J!$A$1:$ZZ$1,0)),""),"")</f>
        <v/>
      </c>
      <c r="G97" s="43" t="str">
        <f>IFERROR(IF(INDEX(J!$A$1:$ZZ$200,MATCH($A97,J!$A$1:$A$200,0),MATCH(G$8,J!$A$1:$ZZ$1,0))&lt;&gt;"",INDEX(J!$A$1:$ZZ$200,MATCH($A97,J!$A$1:$A$200,0),MATCH(G$8,J!$A$1:$ZZ$1,0)),""),"")</f>
        <v/>
      </c>
      <c r="H97" s="43" t="str">
        <f>IFERROR(IF(INDEX(J!$A$1:$ZZ$200,MATCH($A97,J!$A$1:$A$200,0),MATCH(H$8,J!$A$1:$ZZ$1,0))&lt;&gt;"",INDEX(J!$A$1:$ZZ$200,MATCH($A97,J!$A$1:$A$200,0),MATCH(H$8,J!$A$1:$ZZ$1,0)),""),"")</f>
        <v/>
      </c>
      <c r="I97" s="43" t="str">
        <f>IFERROR(IF(INDEX(J!$A$1:$ZZ$200,MATCH($A97,J!$A$1:$A$200,0),MATCH(I$8,J!$A$1:$ZZ$1,0))&lt;&gt;"",INDEX(J!$A$1:$ZZ$200,MATCH($A97,J!$A$1:$A$200,0),MATCH(I$8,J!$A$1:$ZZ$1,0)),""),"")</f>
        <v/>
      </c>
      <c r="J97" s="44" t="str">
        <f>IFERROR(IF(INDEX(J!$A$1:$ZZ$200,MATCH($A97,J!$A$1:$A$200,0),MATCH(J$8,J!$A$1:$ZZ$1,0))&lt;&gt;"",INDEX(J!$A$1:$ZZ$200,MATCH($A97,J!$A$1:$A$200,0),MATCH(J$8,J!$A$1:$ZZ$1,0)),""),"")</f>
        <v/>
      </c>
      <c r="K97" s="10"/>
      <c r="L97" s="41" t="str">
        <f>IF(L96&lt;&gt;"",IF(INDEX(J!$A$1:$ZZ$200,MATCH(L96+1,J!$A$1:$A$200,0),MATCH(M$8,J!$A$1:$ZZ$1,0))&lt;&gt;"",L96+1,""),"")</f>
        <v/>
      </c>
      <c r="M97" s="43" t="str">
        <f>IFERROR(IF(INDEX(J!$A$1:$ZZ$200,MATCH($A97,J!$A$1:$A$200,0),MATCH(M$8,J!$A$1:$ZZ$1,0))&lt;&gt;"",INDEX(J!$A$1:$ZZ$200,MATCH($A97,J!$A$1:$A$200,0),MATCH(M$8,J!$A$1:$ZZ$1,0)),""),"")</f>
        <v/>
      </c>
      <c r="N97" s="43" t="str">
        <f>IFERROR(IF(INDEX(J!$A$1:$ZZ$200,MATCH($A97,J!$A$1:$A$200,0),MATCH(N$8,J!$A$1:$ZZ$1,0))&lt;&gt;"",INDEX(J!$A$1:$ZZ$200,MATCH($A97,J!$A$1:$A$200,0),MATCH(N$8,J!$A$1:$ZZ$1,0)),""),"")</f>
        <v/>
      </c>
      <c r="O97" s="43" t="str">
        <f>IFERROR(IF(INDEX(J!$A$1:$ZZ$200,MATCH($A97,J!$A$1:$A$200,0),MATCH(O$8,J!$A$1:$ZZ$1,0))&lt;&gt;"",INDEX(J!$A$1:$ZZ$200,MATCH($A97,J!$A$1:$A$200,0),MATCH(O$8,J!$A$1:$ZZ$1,0)),""),"")</f>
        <v/>
      </c>
      <c r="P97" s="10"/>
      <c r="Q97" s="41" t="str">
        <f>IF(Q96&lt;&gt;"",IF(INDEX(J!$A$1:$ZZ$200,MATCH(Q96+1,J!$A$1:$A$200,0),MATCH(R$8,J!$A$1:$ZZ$1,0))&lt;&gt;"",Q96+1,""),"")</f>
        <v/>
      </c>
      <c r="R97" s="43" t="str">
        <f>IFERROR(IF(INDEX(J!$A$1:$ZZ$200,MATCH($A97,J!$A$1:$A$200,0),MATCH(R$8,J!$A$1:$ZZ$1,0))&lt;&gt;"",INDEX(J!$A$1:$ZZ$200,MATCH($A97,J!$A$1:$A$200,0),MATCH(R$8,J!$A$1:$ZZ$1,0)),""),"")</f>
        <v/>
      </c>
      <c r="S97" s="43" t="str">
        <f>IFERROR(IF(INDEX(J!$A$1:$ZZ$200,MATCH($A97,J!$A$1:$A$200,0),MATCH(S$8,J!$A$1:$ZZ$1,0))&lt;&gt;"",INDEX(J!$A$1:$ZZ$200,MATCH($A97,J!$A$1:$A$200,0),MATCH(S$8,J!$A$1:$ZZ$1,0)),""),"")</f>
        <v/>
      </c>
      <c r="T97" s="43" t="str">
        <f>IFERROR(IF(INDEX(J!$A$1:$ZZ$200,MATCH($A97,J!$A$1:$A$200,0),MATCH(T$8,J!$A$1:$ZZ$1,0))&lt;&gt;"",INDEX(J!$A$1:$ZZ$200,MATCH($A97,J!$A$1:$A$200,0),MATCH(T$8,J!$A$1:$ZZ$1,0)),""),"")</f>
        <v/>
      </c>
      <c r="U97" s="43" t="str">
        <f>IFERROR(IF(INDEX(J!$A$1:$ZZ$200,MATCH($A97,J!$A$1:$A$200,0),MATCH(U$8,J!$A$1:$ZZ$1,0))&lt;&gt;"",INDEX(J!$A$1:$ZZ$200,MATCH($A97,J!$A$1:$A$200,0),MATCH(U$8,J!$A$1:$ZZ$1,0)),""),"")</f>
        <v/>
      </c>
    </row>
    <row r="98" spans="1:21">
      <c r="A98" s="41" t="str">
        <f>IF(A97&lt;&gt;"",IF(INDEX(J!$A$1:$ZZ$200,MATCH(A97+1,J!$A$1:$A$200,0),MATCH(B$8,J!$A$1:$ZZ$1,0))&lt;&gt;"",A97+1,""),"")</f>
        <v/>
      </c>
      <c r="B98" s="42" t="str">
        <f>IFERROR(IF(INDEX(J!$A$1:$ZZ$200,MATCH($A98,J!$A$1:$A$200,0),MATCH(B$8,J!$A$1:$ZZ$1,0))&lt;&gt;"",INDEX(J!$A$1:$ZZ$200,MATCH($A98,J!$A$1:$A$200,0),MATCH(B$8,J!$A$1:$ZZ$1,0)),""),"")</f>
        <v/>
      </c>
      <c r="C98" s="43" t="str">
        <f>IFERROR(IF(INDEX(J!$A$1:$ZZ$200,MATCH($A98,J!$A$1:$A$200,0),MATCH(C$8,J!$A$1:$ZZ$1,0))&lt;&gt;"",INDEX(J!$A$1:$ZZ$200,MATCH($A98,J!$A$1:$A$200,0),MATCH(C$8,J!$A$1:$ZZ$1,0)),""),"")</f>
        <v/>
      </c>
      <c r="D98" s="10"/>
      <c r="E98" s="41" t="str">
        <f>IF(E97&lt;&gt;"",IF(INDEX(J!$A$1:$ZZ$200,MATCH(E97+1,J!$A$1:$A$200,0),MATCH(F$8,J!$A$1:$ZZ$1,0))&lt;&gt;"",E97+1,""),"")</f>
        <v/>
      </c>
      <c r="F98" s="43" t="str">
        <f>IFERROR(IF(INDEX(J!$A$1:$ZZ$200,MATCH($A98,J!$A$1:$A$200,0),MATCH(F$8,J!$A$1:$ZZ$1,0))&lt;&gt;"",INDEX(J!$A$1:$ZZ$200,MATCH($A98,J!$A$1:$A$200,0),MATCH(F$8,J!$A$1:$ZZ$1,0)),""),"")</f>
        <v/>
      </c>
      <c r="G98" s="43" t="str">
        <f>IFERROR(IF(INDEX(J!$A$1:$ZZ$200,MATCH($A98,J!$A$1:$A$200,0),MATCH(G$8,J!$A$1:$ZZ$1,0))&lt;&gt;"",INDEX(J!$A$1:$ZZ$200,MATCH($A98,J!$A$1:$A$200,0),MATCH(G$8,J!$A$1:$ZZ$1,0)),""),"")</f>
        <v/>
      </c>
      <c r="H98" s="43" t="str">
        <f>IFERROR(IF(INDEX(J!$A$1:$ZZ$200,MATCH($A98,J!$A$1:$A$200,0),MATCH(H$8,J!$A$1:$ZZ$1,0))&lt;&gt;"",INDEX(J!$A$1:$ZZ$200,MATCH($A98,J!$A$1:$A$200,0),MATCH(H$8,J!$A$1:$ZZ$1,0)),""),"")</f>
        <v/>
      </c>
      <c r="I98" s="43" t="str">
        <f>IFERROR(IF(INDEX(J!$A$1:$ZZ$200,MATCH($A98,J!$A$1:$A$200,0),MATCH(I$8,J!$A$1:$ZZ$1,0))&lt;&gt;"",INDEX(J!$A$1:$ZZ$200,MATCH($A98,J!$A$1:$A$200,0),MATCH(I$8,J!$A$1:$ZZ$1,0)),""),"")</f>
        <v/>
      </c>
      <c r="J98" s="44" t="str">
        <f>IFERROR(IF(INDEX(J!$A$1:$ZZ$200,MATCH($A98,J!$A$1:$A$200,0),MATCH(J$8,J!$A$1:$ZZ$1,0))&lt;&gt;"",INDEX(J!$A$1:$ZZ$200,MATCH($A98,J!$A$1:$A$200,0),MATCH(J$8,J!$A$1:$ZZ$1,0)),""),"")</f>
        <v/>
      </c>
      <c r="K98" s="10"/>
      <c r="L98" s="41" t="str">
        <f>IF(L97&lt;&gt;"",IF(INDEX(J!$A$1:$ZZ$200,MATCH(L97+1,J!$A$1:$A$200,0),MATCH(M$8,J!$A$1:$ZZ$1,0))&lt;&gt;"",L97+1,""),"")</f>
        <v/>
      </c>
      <c r="M98" s="43" t="str">
        <f>IFERROR(IF(INDEX(J!$A$1:$ZZ$200,MATCH($A98,J!$A$1:$A$200,0),MATCH(M$8,J!$A$1:$ZZ$1,0))&lt;&gt;"",INDEX(J!$A$1:$ZZ$200,MATCH($A98,J!$A$1:$A$200,0),MATCH(M$8,J!$A$1:$ZZ$1,0)),""),"")</f>
        <v/>
      </c>
      <c r="N98" s="43" t="str">
        <f>IFERROR(IF(INDEX(J!$A$1:$ZZ$200,MATCH($A98,J!$A$1:$A$200,0),MATCH(N$8,J!$A$1:$ZZ$1,0))&lt;&gt;"",INDEX(J!$A$1:$ZZ$200,MATCH($A98,J!$A$1:$A$200,0),MATCH(N$8,J!$A$1:$ZZ$1,0)),""),"")</f>
        <v/>
      </c>
      <c r="O98" s="43" t="str">
        <f>IFERROR(IF(INDEX(J!$A$1:$ZZ$200,MATCH($A98,J!$A$1:$A$200,0),MATCH(O$8,J!$A$1:$ZZ$1,0))&lt;&gt;"",INDEX(J!$A$1:$ZZ$200,MATCH($A98,J!$A$1:$A$200,0),MATCH(O$8,J!$A$1:$ZZ$1,0)),""),"")</f>
        <v/>
      </c>
      <c r="P98" s="10"/>
      <c r="Q98" s="41" t="str">
        <f>IF(Q97&lt;&gt;"",IF(INDEX(J!$A$1:$ZZ$200,MATCH(Q97+1,J!$A$1:$A$200,0),MATCH(R$8,J!$A$1:$ZZ$1,0))&lt;&gt;"",Q97+1,""),"")</f>
        <v/>
      </c>
      <c r="R98" s="43" t="str">
        <f>IFERROR(IF(INDEX(J!$A$1:$ZZ$200,MATCH($A98,J!$A$1:$A$200,0),MATCH(R$8,J!$A$1:$ZZ$1,0))&lt;&gt;"",INDEX(J!$A$1:$ZZ$200,MATCH($A98,J!$A$1:$A$200,0),MATCH(R$8,J!$A$1:$ZZ$1,0)),""),"")</f>
        <v/>
      </c>
      <c r="S98" s="43" t="str">
        <f>IFERROR(IF(INDEX(J!$A$1:$ZZ$200,MATCH($A98,J!$A$1:$A$200,0),MATCH(S$8,J!$A$1:$ZZ$1,0))&lt;&gt;"",INDEX(J!$A$1:$ZZ$200,MATCH($A98,J!$A$1:$A$200,0),MATCH(S$8,J!$A$1:$ZZ$1,0)),""),"")</f>
        <v/>
      </c>
      <c r="T98" s="43" t="str">
        <f>IFERROR(IF(INDEX(J!$A$1:$ZZ$200,MATCH($A98,J!$A$1:$A$200,0),MATCH(T$8,J!$A$1:$ZZ$1,0))&lt;&gt;"",INDEX(J!$A$1:$ZZ$200,MATCH($A98,J!$A$1:$A$200,0),MATCH(T$8,J!$A$1:$ZZ$1,0)),""),"")</f>
        <v/>
      </c>
      <c r="U98" s="43" t="str">
        <f>IFERROR(IF(INDEX(J!$A$1:$ZZ$200,MATCH($A98,J!$A$1:$A$200,0),MATCH(U$8,J!$A$1:$ZZ$1,0))&lt;&gt;"",INDEX(J!$A$1:$ZZ$200,MATCH($A98,J!$A$1:$A$200,0),MATCH(U$8,J!$A$1:$ZZ$1,0)),""),"")</f>
        <v/>
      </c>
    </row>
    <row r="99" spans="1:21">
      <c r="A99" s="41" t="str">
        <f>IF(A98&lt;&gt;"",IF(INDEX(J!$A$1:$ZZ$200,MATCH(A98+1,J!$A$1:$A$200,0),MATCH(B$8,J!$A$1:$ZZ$1,0))&lt;&gt;"",A98+1,""),"")</f>
        <v/>
      </c>
      <c r="B99" s="42" t="str">
        <f>IFERROR(IF(INDEX(J!$A$1:$ZZ$200,MATCH($A99,J!$A$1:$A$200,0),MATCH(B$8,J!$A$1:$ZZ$1,0))&lt;&gt;"",INDEX(J!$A$1:$ZZ$200,MATCH($A99,J!$A$1:$A$200,0),MATCH(B$8,J!$A$1:$ZZ$1,0)),""),"")</f>
        <v/>
      </c>
      <c r="C99" s="43" t="str">
        <f>IFERROR(IF(INDEX(J!$A$1:$ZZ$200,MATCH($A99,J!$A$1:$A$200,0),MATCH(C$8,J!$A$1:$ZZ$1,0))&lt;&gt;"",INDEX(J!$A$1:$ZZ$200,MATCH($A99,J!$A$1:$A$200,0),MATCH(C$8,J!$A$1:$ZZ$1,0)),""),"")</f>
        <v/>
      </c>
      <c r="D99" s="10"/>
      <c r="E99" s="41" t="str">
        <f>IF(E98&lt;&gt;"",IF(INDEX(J!$A$1:$ZZ$200,MATCH(E98+1,J!$A$1:$A$200,0),MATCH(F$8,J!$A$1:$ZZ$1,0))&lt;&gt;"",E98+1,""),"")</f>
        <v/>
      </c>
      <c r="F99" s="43" t="str">
        <f>IFERROR(IF(INDEX(J!$A$1:$ZZ$200,MATCH($A99,J!$A$1:$A$200,0),MATCH(F$8,J!$A$1:$ZZ$1,0))&lt;&gt;"",INDEX(J!$A$1:$ZZ$200,MATCH($A99,J!$A$1:$A$200,0),MATCH(F$8,J!$A$1:$ZZ$1,0)),""),"")</f>
        <v/>
      </c>
      <c r="G99" s="43" t="str">
        <f>IFERROR(IF(INDEX(J!$A$1:$ZZ$200,MATCH($A99,J!$A$1:$A$200,0),MATCH(G$8,J!$A$1:$ZZ$1,0))&lt;&gt;"",INDEX(J!$A$1:$ZZ$200,MATCH($A99,J!$A$1:$A$200,0),MATCH(G$8,J!$A$1:$ZZ$1,0)),""),"")</f>
        <v/>
      </c>
      <c r="H99" s="43" t="str">
        <f>IFERROR(IF(INDEX(J!$A$1:$ZZ$200,MATCH($A99,J!$A$1:$A$200,0),MATCH(H$8,J!$A$1:$ZZ$1,0))&lt;&gt;"",INDEX(J!$A$1:$ZZ$200,MATCH($A99,J!$A$1:$A$200,0),MATCH(H$8,J!$A$1:$ZZ$1,0)),""),"")</f>
        <v/>
      </c>
      <c r="I99" s="43" t="str">
        <f>IFERROR(IF(INDEX(J!$A$1:$ZZ$200,MATCH($A99,J!$A$1:$A$200,0),MATCH(I$8,J!$A$1:$ZZ$1,0))&lt;&gt;"",INDEX(J!$A$1:$ZZ$200,MATCH($A99,J!$A$1:$A$200,0),MATCH(I$8,J!$A$1:$ZZ$1,0)),""),"")</f>
        <v/>
      </c>
      <c r="J99" s="44" t="str">
        <f>IFERROR(IF(INDEX(J!$A$1:$ZZ$200,MATCH($A99,J!$A$1:$A$200,0),MATCH(J$8,J!$A$1:$ZZ$1,0))&lt;&gt;"",INDEX(J!$A$1:$ZZ$200,MATCH($A99,J!$A$1:$A$200,0),MATCH(J$8,J!$A$1:$ZZ$1,0)),""),"")</f>
        <v/>
      </c>
      <c r="K99" s="10"/>
      <c r="L99" s="41" t="str">
        <f>IF(L98&lt;&gt;"",IF(INDEX(J!$A$1:$ZZ$200,MATCH(L98+1,J!$A$1:$A$200,0),MATCH(M$8,J!$A$1:$ZZ$1,0))&lt;&gt;"",L98+1,""),"")</f>
        <v/>
      </c>
      <c r="M99" s="43" t="str">
        <f>IFERROR(IF(INDEX(J!$A$1:$ZZ$200,MATCH($A99,J!$A$1:$A$200,0),MATCH(M$8,J!$A$1:$ZZ$1,0))&lt;&gt;"",INDEX(J!$A$1:$ZZ$200,MATCH($A99,J!$A$1:$A$200,0),MATCH(M$8,J!$A$1:$ZZ$1,0)),""),"")</f>
        <v/>
      </c>
      <c r="N99" s="43" t="str">
        <f>IFERROR(IF(INDEX(J!$A$1:$ZZ$200,MATCH($A99,J!$A$1:$A$200,0),MATCH(N$8,J!$A$1:$ZZ$1,0))&lt;&gt;"",INDEX(J!$A$1:$ZZ$200,MATCH($A99,J!$A$1:$A$200,0),MATCH(N$8,J!$A$1:$ZZ$1,0)),""),"")</f>
        <v/>
      </c>
      <c r="O99" s="43" t="str">
        <f>IFERROR(IF(INDEX(J!$A$1:$ZZ$200,MATCH($A99,J!$A$1:$A$200,0),MATCH(O$8,J!$A$1:$ZZ$1,0))&lt;&gt;"",INDEX(J!$A$1:$ZZ$200,MATCH($A99,J!$A$1:$A$200,0),MATCH(O$8,J!$A$1:$ZZ$1,0)),""),"")</f>
        <v/>
      </c>
      <c r="P99" s="10"/>
      <c r="Q99" s="41" t="str">
        <f>IF(Q98&lt;&gt;"",IF(INDEX(J!$A$1:$ZZ$200,MATCH(Q98+1,J!$A$1:$A$200,0),MATCH(R$8,J!$A$1:$ZZ$1,0))&lt;&gt;"",Q98+1,""),"")</f>
        <v/>
      </c>
      <c r="R99" s="43" t="str">
        <f>IFERROR(IF(INDEX(J!$A$1:$ZZ$200,MATCH($A99,J!$A$1:$A$200,0),MATCH(R$8,J!$A$1:$ZZ$1,0))&lt;&gt;"",INDEX(J!$A$1:$ZZ$200,MATCH($A99,J!$A$1:$A$200,0),MATCH(R$8,J!$A$1:$ZZ$1,0)),""),"")</f>
        <v/>
      </c>
      <c r="S99" s="43" t="str">
        <f>IFERROR(IF(INDEX(J!$A$1:$ZZ$200,MATCH($A99,J!$A$1:$A$200,0),MATCH(S$8,J!$A$1:$ZZ$1,0))&lt;&gt;"",INDEX(J!$A$1:$ZZ$200,MATCH($A99,J!$A$1:$A$200,0),MATCH(S$8,J!$A$1:$ZZ$1,0)),""),"")</f>
        <v/>
      </c>
      <c r="T99" s="43" t="str">
        <f>IFERROR(IF(INDEX(J!$A$1:$ZZ$200,MATCH($A99,J!$A$1:$A$200,0),MATCH(T$8,J!$A$1:$ZZ$1,0))&lt;&gt;"",INDEX(J!$A$1:$ZZ$200,MATCH($A99,J!$A$1:$A$200,0),MATCH(T$8,J!$A$1:$ZZ$1,0)),""),"")</f>
        <v/>
      </c>
      <c r="U99" s="43" t="str">
        <f>IFERROR(IF(INDEX(J!$A$1:$ZZ$200,MATCH($A99,J!$A$1:$A$200,0),MATCH(U$8,J!$A$1:$ZZ$1,0))&lt;&gt;"",INDEX(J!$A$1:$ZZ$200,MATCH($A99,J!$A$1:$A$200,0),MATCH(U$8,J!$A$1:$ZZ$1,0)),""),"")</f>
        <v/>
      </c>
    </row>
    <row r="100" spans="1:21">
      <c r="A100" s="41" t="str">
        <f>IF(A99&lt;&gt;"",IF(INDEX(J!$A$1:$ZZ$200,MATCH(A99+1,J!$A$1:$A$200,0),MATCH(B$8,J!$A$1:$ZZ$1,0))&lt;&gt;"",A99+1,""),"")</f>
        <v/>
      </c>
      <c r="B100" s="42" t="str">
        <f>IFERROR(IF(INDEX(J!$A$1:$ZZ$200,MATCH($A100,J!$A$1:$A$200,0),MATCH(B$8,J!$A$1:$ZZ$1,0))&lt;&gt;"",INDEX(J!$A$1:$ZZ$200,MATCH($A100,J!$A$1:$A$200,0),MATCH(B$8,J!$A$1:$ZZ$1,0)),""),"")</f>
        <v/>
      </c>
      <c r="C100" s="43" t="str">
        <f>IFERROR(IF(INDEX(J!$A$1:$ZZ$200,MATCH($A100,J!$A$1:$A$200,0),MATCH(C$8,J!$A$1:$ZZ$1,0))&lt;&gt;"",INDEX(J!$A$1:$ZZ$200,MATCH($A100,J!$A$1:$A$200,0),MATCH(C$8,J!$A$1:$ZZ$1,0)),""),"")</f>
        <v/>
      </c>
      <c r="D100" s="10"/>
      <c r="E100" s="41" t="str">
        <f>IF(E99&lt;&gt;"",IF(INDEX(J!$A$1:$ZZ$200,MATCH(E99+1,J!$A$1:$A$200,0),MATCH(F$8,J!$A$1:$ZZ$1,0))&lt;&gt;"",E99+1,""),"")</f>
        <v/>
      </c>
      <c r="F100" s="43" t="str">
        <f>IFERROR(IF(INDEX(J!$A$1:$ZZ$200,MATCH($A100,J!$A$1:$A$200,0),MATCH(F$8,J!$A$1:$ZZ$1,0))&lt;&gt;"",INDEX(J!$A$1:$ZZ$200,MATCH($A100,J!$A$1:$A$200,0),MATCH(F$8,J!$A$1:$ZZ$1,0)),""),"")</f>
        <v/>
      </c>
      <c r="G100" s="43" t="str">
        <f>IFERROR(IF(INDEX(J!$A$1:$ZZ$200,MATCH($A100,J!$A$1:$A$200,0),MATCH(G$8,J!$A$1:$ZZ$1,0))&lt;&gt;"",INDEX(J!$A$1:$ZZ$200,MATCH($A100,J!$A$1:$A$200,0),MATCH(G$8,J!$A$1:$ZZ$1,0)),""),"")</f>
        <v/>
      </c>
      <c r="H100" s="43" t="str">
        <f>IFERROR(IF(INDEX(J!$A$1:$ZZ$200,MATCH($A100,J!$A$1:$A$200,0),MATCH(H$8,J!$A$1:$ZZ$1,0))&lt;&gt;"",INDEX(J!$A$1:$ZZ$200,MATCH($A100,J!$A$1:$A$200,0),MATCH(H$8,J!$A$1:$ZZ$1,0)),""),"")</f>
        <v/>
      </c>
      <c r="I100" s="43" t="str">
        <f>IFERROR(IF(INDEX(J!$A$1:$ZZ$200,MATCH($A100,J!$A$1:$A$200,0),MATCH(I$8,J!$A$1:$ZZ$1,0))&lt;&gt;"",INDEX(J!$A$1:$ZZ$200,MATCH($A100,J!$A$1:$A$200,0),MATCH(I$8,J!$A$1:$ZZ$1,0)),""),"")</f>
        <v/>
      </c>
      <c r="J100" s="44" t="str">
        <f>IFERROR(IF(INDEX(J!$A$1:$ZZ$200,MATCH($A100,J!$A$1:$A$200,0),MATCH(J$8,J!$A$1:$ZZ$1,0))&lt;&gt;"",INDEX(J!$A$1:$ZZ$200,MATCH($A100,J!$A$1:$A$200,0),MATCH(J$8,J!$A$1:$ZZ$1,0)),""),"")</f>
        <v/>
      </c>
      <c r="K100" s="10"/>
      <c r="L100" s="41" t="str">
        <f>IF(L99&lt;&gt;"",IF(INDEX(J!$A$1:$ZZ$200,MATCH(L99+1,J!$A$1:$A$200,0),MATCH(M$8,J!$A$1:$ZZ$1,0))&lt;&gt;"",L99+1,""),"")</f>
        <v/>
      </c>
      <c r="M100" s="43" t="str">
        <f>IFERROR(IF(INDEX(J!$A$1:$ZZ$200,MATCH($A100,J!$A$1:$A$200,0),MATCH(M$8,J!$A$1:$ZZ$1,0))&lt;&gt;"",INDEX(J!$A$1:$ZZ$200,MATCH($A100,J!$A$1:$A$200,0),MATCH(M$8,J!$A$1:$ZZ$1,0)),""),"")</f>
        <v/>
      </c>
      <c r="N100" s="43" t="str">
        <f>IFERROR(IF(INDEX(J!$A$1:$ZZ$200,MATCH($A100,J!$A$1:$A$200,0),MATCH(N$8,J!$A$1:$ZZ$1,0))&lt;&gt;"",INDEX(J!$A$1:$ZZ$200,MATCH($A100,J!$A$1:$A$200,0),MATCH(N$8,J!$A$1:$ZZ$1,0)),""),"")</f>
        <v/>
      </c>
      <c r="O100" s="43" t="str">
        <f>IFERROR(IF(INDEX(J!$A$1:$ZZ$200,MATCH($A100,J!$A$1:$A$200,0),MATCH(O$8,J!$A$1:$ZZ$1,0))&lt;&gt;"",INDEX(J!$A$1:$ZZ$200,MATCH($A100,J!$A$1:$A$200,0),MATCH(O$8,J!$A$1:$ZZ$1,0)),""),"")</f>
        <v/>
      </c>
      <c r="P100" s="10"/>
      <c r="Q100" s="41" t="str">
        <f>IF(Q99&lt;&gt;"",IF(INDEX(J!$A$1:$ZZ$200,MATCH(Q99+1,J!$A$1:$A$200,0),MATCH(R$8,J!$A$1:$ZZ$1,0))&lt;&gt;"",Q99+1,""),"")</f>
        <v/>
      </c>
      <c r="R100" s="43" t="str">
        <f>IFERROR(IF(INDEX(J!$A$1:$ZZ$200,MATCH($A100,J!$A$1:$A$200,0),MATCH(R$8,J!$A$1:$ZZ$1,0))&lt;&gt;"",INDEX(J!$A$1:$ZZ$200,MATCH($A100,J!$A$1:$A$200,0),MATCH(R$8,J!$A$1:$ZZ$1,0)),""),"")</f>
        <v/>
      </c>
      <c r="S100" s="43" t="str">
        <f>IFERROR(IF(INDEX(J!$A$1:$ZZ$200,MATCH($A100,J!$A$1:$A$200,0),MATCH(S$8,J!$A$1:$ZZ$1,0))&lt;&gt;"",INDEX(J!$A$1:$ZZ$200,MATCH($A100,J!$A$1:$A$200,0),MATCH(S$8,J!$A$1:$ZZ$1,0)),""),"")</f>
        <v/>
      </c>
      <c r="T100" s="43" t="str">
        <f>IFERROR(IF(INDEX(J!$A$1:$ZZ$200,MATCH($A100,J!$A$1:$A$200,0),MATCH(T$8,J!$A$1:$ZZ$1,0))&lt;&gt;"",INDEX(J!$A$1:$ZZ$200,MATCH($A100,J!$A$1:$A$200,0),MATCH(T$8,J!$A$1:$ZZ$1,0)),""),"")</f>
        <v/>
      </c>
      <c r="U100" s="43" t="str">
        <f>IFERROR(IF(INDEX(J!$A$1:$ZZ$200,MATCH($A100,J!$A$1:$A$200,0),MATCH(U$8,J!$A$1:$ZZ$1,0))&lt;&gt;"",INDEX(J!$A$1:$ZZ$200,MATCH($A100,J!$A$1:$A$200,0),MATCH(U$8,J!$A$1:$ZZ$1,0)),""),"")</f>
        <v/>
      </c>
    </row>
    <row r="101" spans="1:21">
      <c r="A101" s="41" t="str">
        <f>IF(A100&lt;&gt;"",IF(INDEX(J!$A$1:$ZZ$200,MATCH(A100+1,J!$A$1:$A$200,0),MATCH(B$8,J!$A$1:$ZZ$1,0))&lt;&gt;"",A100+1,""),"")</f>
        <v/>
      </c>
      <c r="B101" s="42" t="str">
        <f>IFERROR(IF(INDEX(J!$A$1:$ZZ$200,MATCH($A101,J!$A$1:$A$200,0),MATCH(B$8,J!$A$1:$ZZ$1,0))&lt;&gt;"",INDEX(J!$A$1:$ZZ$200,MATCH($A101,J!$A$1:$A$200,0),MATCH(B$8,J!$A$1:$ZZ$1,0)),""),"")</f>
        <v/>
      </c>
      <c r="C101" s="43" t="str">
        <f>IFERROR(IF(INDEX(J!$A$1:$ZZ$200,MATCH($A101,J!$A$1:$A$200,0),MATCH(C$8,J!$A$1:$ZZ$1,0))&lt;&gt;"",INDEX(J!$A$1:$ZZ$200,MATCH($A101,J!$A$1:$A$200,0),MATCH(C$8,J!$A$1:$ZZ$1,0)),""),"")</f>
        <v/>
      </c>
      <c r="D101" s="10"/>
      <c r="E101" s="41" t="str">
        <f>IF(E100&lt;&gt;"",IF(INDEX(J!$A$1:$ZZ$200,MATCH(E100+1,J!$A$1:$A$200,0),MATCH(F$8,J!$A$1:$ZZ$1,0))&lt;&gt;"",E100+1,""),"")</f>
        <v/>
      </c>
      <c r="F101" s="43" t="str">
        <f>IFERROR(IF(INDEX(J!$A$1:$ZZ$200,MATCH($A101,J!$A$1:$A$200,0),MATCH(F$8,J!$A$1:$ZZ$1,0))&lt;&gt;"",INDEX(J!$A$1:$ZZ$200,MATCH($A101,J!$A$1:$A$200,0),MATCH(F$8,J!$A$1:$ZZ$1,0)),""),"")</f>
        <v/>
      </c>
      <c r="G101" s="43" t="str">
        <f>IFERROR(IF(INDEX(J!$A$1:$ZZ$200,MATCH($A101,J!$A$1:$A$200,0),MATCH(G$8,J!$A$1:$ZZ$1,0))&lt;&gt;"",INDEX(J!$A$1:$ZZ$200,MATCH($A101,J!$A$1:$A$200,0),MATCH(G$8,J!$A$1:$ZZ$1,0)),""),"")</f>
        <v/>
      </c>
      <c r="H101" s="43" t="str">
        <f>IFERROR(IF(INDEX(J!$A$1:$ZZ$200,MATCH($A101,J!$A$1:$A$200,0),MATCH(H$8,J!$A$1:$ZZ$1,0))&lt;&gt;"",INDEX(J!$A$1:$ZZ$200,MATCH($A101,J!$A$1:$A$200,0),MATCH(H$8,J!$A$1:$ZZ$1,0)),""),"")</f>
        <v/>
      </c>
      <c r="I101" s="43" t="str">
        <f>IFERROR(IF(INDEX(J!$A$1:$ZZ$200,MATCH($A101,J!$A$1:$A$200,0),MATCH(I$8,J!$A$1:$ZZ$1,0))&lt;&gt;"",INDEX(J!$A$1:$ZZ$200,MATCH($A101,J!$A$1:$A$200,0),MATCH(I$8,J!$A$1:$ZZ$1,0)),""),"")</f>
        <v/>
      </c>
      <c r="J101" s="44" t="str">
        <f>IFERROR(IF(INDEX(J!$A$1:$ZZ$200,MATCH($A101,J!$A$1:$A$200,0),MATCH(J$8,J!$A$1:$ZZ$1,0))&lt;&gt;"",INDEX(J!$A$1:$ZZ$200,MATCH($A101,J!$A$1:$A$200,0),MATCH(J$8,J!$A$1:$ZZ$1,0)),""),"")</f>
        <v/>
      </c>
      <c r="K101" s="10"/>
      <c r="L101" s="41" t="str">
        <f>IF(L100&lt;&gt;"",IF(INDEX(J!$A$1:$ZZ$200,MATCH(L100+1,J!$A$1:$A$200,0),MATCH(M$8,J!$A$1:$ZZ$1,0))&lt;&gt;"",L100+1,""),"")</f>
        <v/>
      </c>
      <c r="M101" s="43" t="str">
        <f>IFERROR(IF(INDEX(J!$A$1:$ZZ$200,MATCH($A101,J!$A$1:$A$200,0),MATCH(M$8,J!$A$1:$ZZ$1,0))&lt;&gt;"",INDEX(J!$A$1:$ZZ$200,MATCH($A101,J!$A$1:$A$200,0),MATCH(M$8,J!$A$1:$ZZ$1,0)),""),"")</f>
        <v/>
      </c>
      <c r="N101" s="43" t="str">
        <f>IFERROR(IF(INDEX(J!$A$1:$ZZ$200,MATCH($A101,J!$A$1:$A$200,0),MATCH(N$8,J!$A$1:$ZZ$1,0))&lt;&gt;"",INDEX(J!$A$1:$ZZ$200,MATCH($A101,J!$A$1:$A$200,0),MATCH(N$8,J!$A$1:$ZZ$1,0)),""),"")</f>
        <v/>
      </c>
      <c r="O101" s="43" t="str">
        <f>IFERROR(IF(INDEX(J!$A$1:$ZZ$200,MATCH($A101,J!$A$1:$A$200,0),MATCH(O$8,J!$A$1:$ZZ$1,0))&lt;&gt;"",INDEX(J!$A$1:$ZZ$200,MATCH($A101,J!$A$1:$A$200,0),MATCH(O$8,J!$A$1:$ZZ$1,0)),""),"")</f>
        <v/>
      </c>
      <c r="P101" s="10"/>
      <c r="Q101" s="41" t="str">
        <f>IF(Q100&lt;&gt;"",IF(INDEX(J!$A$1:$ZZ$200,MATCH(Q100+1,J!$A$1:$A$200,0),MATCH(R$8,J!$A$1:$ZZ$1,0))&lt;&gt;"",Q100+1,""),"")</f>
        <v/>
      </c>
      <c r="R101" s="43" t="str">
        <f>IFERROR(IF(INDEX(J!$A$1:$ZZ$200,MATCH($A101,J!$A$1:$A$200,0),MATCH(R$8,J!$A$1:$ZZ$1,0))&lt;&gt;"",INDEX(J!$A$1:$ZZ$200,MATCH($A101,J!$A$1:$A$200,0),MATCH(R$8,J!$A$1:$ZZ$1,0)),""),"")</f>
        <v/>
      </c>
      <c r="S101" s="43" t="str">
        <f>IFERROR(IF(INDEX(J!$A$1:$ZZ$200,MATCH($A101,J!$A$1:$A$200,0),MATCH(S$8,J!$A$1:$ZZ$1,0))&lt;&gt;"",INDEX(J!$A$1:$ZZ$200,MATCH($A101,J!$A$1:$A$200,0),MATCH(S$8,J!$A$1:$ZZ$1,0)),""),"")</f>
        <v/>
      </c>
      <c r="T101" s="43" t="str">
        <f>IFERROR(IF(INDEX(J!$A$1:$ZZ$200,MATCH($A101,J!$A$1:$A$200,0),MATCH(T$8,J!$A$1:$ZZ$1,0))&lt;&gt;"",INDEX(J!$A$1:$ZZ$200,MATCH($A101,J!$A$1:$A$200,0),MATCH(T$8,J!$A$1:$ZZ$1,0)),""),"")</f>
        <v/>
      </c>
      <c r="U101" s="43" t="str">
        <f>IFERROR(IF(INDEX(J!$A$1:$ZZ$200,MATCH($A101,J!$A$1:$A$200,0),MATCH(U$8,J!$A$1:$ZZ$1,0))&lt;&gt;"",INDEX(J!$A$1:$ZZ$200,MATCH($A101,J!$A$1:$A$200,0),MATCH(U$8,J!$A$1:$ZZ$1,0)),""),"")</f>
        <v/>
      </c>
    </row>
    <row r="102" spans="1:21">
      <c r="A102" s="41" t="str">
        <f>IF(A101&lt;&gt;"",IF(INDEX(J!$A$1:$ZZ$200,MATCH(A101+1,J!$A$1:$A$200,0),MATCH(B$8,J!$A$1:$ZZ$1,0))&lt;&gt;"",A101+1,""),"")</f>
        <v/>
      </c>
      <c r="B102" s="42" t="str">
        <f>IFERROR(IF(INDEX(J!$A$1:$ZZ$200,MATCH($A102,J!$A$1:$A$200,0),MATCH(B$8,J!$A$1:$ZZ$1,0))&lt;&gt;"",INDEX(J!$A$1:$ZZ$200,MATCH($A102,J!$A$1:$A$200,0),MATCH(B$8,J!$A$1:$ZZ$1,0)),""),"")</f>
        <v/>
      </c>
      <c r="C102" s="43" t="str">
        <f>IFERROR(IF(INDEX(J!$A$1:$ZZ$200,MATCH($A102,J!$A$1:$A$200,0),MATCH(C$8,J!$A$1:$ZZ$1,0))&lt;&gt;"",INDEX(J!$A$1:$ZZ$200,MATCH($A102,J!$A$1:$A$200,0),MATCH(C$8,J!$A$1:$ZZ$1,0)),""),"")</f>
        <v/>
      </c>
      <c r="D102" s="10"/>
      <c r="E102" s="41" t="str">
        <f>IF(E101&lt;&gt;"",IF(INDEX(J!$A$1:$ZZ$200,MATCH(E101+1,J!$A$1:$A$200,0),MATCH(F$8,J!$A$1:$ZZ$1,0))&lt;&gt;"",E101+1,""),"")</f>
        <v/>
      </c>
      <c r="F102" s="43" t="str">
        <f>IFERROR(IF(INDEX(J!$A$1:$ZZ$200,MATCH($A102,J!$A$1:$A$200,0),MATCH(F$8,J!$A$1:$ZZ$1,0))&lt;&gt;"",INDEX(J!$A$1:$ZZ$200,MATCH($A102,J!$A$1:$A$200,0),MATCH(F$8,J!$A$1:$ZZ$1,0)),""),"")</f>
        <v/>
      </c>
      <c r="G102" s="43" t="str">
        <f>IFERROR(IF(INDEX(J!$A$1:$ZZ$200,MATCH($A102,J!$A$1:$A$200,0),MATCH(G$8,J!$A$1:$ZZ$1,0))&lt;&gt;"",INDEX(J!$A$1:$ZZ$200,MATCH($A102,J!$A$1:$A$200,0),MATCH(G$8,J!$A$1:$ZZ$1,0)),""),"")</f>
        <v/>
      </c>
      <c r="H102" s="43" t="str">
        <f>IFERROR(IF(INDEX(J!$A$1:$ZZ$200,MATCH($A102,J!$A$1:$A$200,0),MATCH(H$8,J!$A$1:$ZZ$1,0))&lt;&gt;"",INDEX(J!$A$1:$ZZ$200,MATCH($A102,J!$A$1:$A$200,0),MATCH(H$8,J!$A$1:$ZZ$1,0)),""),"")</f>
        <v/>
      </c>
      <c r="I102" s="43" t="str">
        <f>IFERROR(IF(INDEX(J!$A$1:$ZZ$200,MATCH($A102,J!$A$1:$A$200,0),MATCH(I$8,J!$A$1:$ZZ$1,0))&lt;&gt;"",INDEX(J!$A$1:$ZZ$200,MATCH($A102,J!$A$1:$A$200,0),MATCH(I$8,J!$A$1:$ZZ$1,0)),""),"")</f>
        <v/>
      </c>
      <c r="J102" s="44" t="str">
        <f>IFERROR(IF(INDEX(J!$A$1:$ZZ$200,MATCH($A102,J!$A$1:$A$200,0),MATCH(J$8,J!$A$1:$ZZ$1,0))&lt;&gt;"",INDEX(J!$A$1:$ZZ$200,MATCH($A102,J!$A$1:$A$200,0),MATCH(J$8,J!$A$1:$ZZ$1,0)),""),"")</f>
        <v/>
      </c>
      <c r="K102" s="10"/>
      <c r="L102" s="41" t="str">
        <f>IF(L101&lt;&gt;"",IF(INDEX(J!$A$1:$ZZ$200,MATCH(L101+1,J!$A$1:$A$200,0),MATCH(M$8,J!$A$1:$ZZ$1,0))&lt;&gt;"",L101+1,""),"")</f>
        <v/>
      </c>
      <c r="M102" s="43" t="str">
        <f>IFERROR(IF(INDEX(J!$A$1:$ZZ$200,MATCH($A102,J!$A$1:$A$200,0),MATCH(M$8,J!$A$1:$ZZ$1,0))&lt;&gt;"",INDEX(J!$A$1:$ZZ$200,MATCH($A102,J!$A$1:$A$200,0),MATCH(M$8,J!$A$1:$ZZ$1,0)),""),"")</f>
        <v/>
      </c>
      <c r="N102" s="43" t="str">
        <f>IFERROR(IF(INDEX(J!$A$1:$ZZ$200,MATCH($A102,J!$A$1:$A$200,0),MATCH(N$8,J!$A$1:$ZZ$1,0))&lt;&gt;"",INDEX(J!$A$1:$ZZ$200,MATCH($A102,J!$A$1:$A$200,0),MATCH(N$8,J!$A$1:$ZZ$1,0)),""),"")</f>
        <v/>
      </c>
      <c r="O102" s="43" t="str">
        <f>IFERROR(IF(INDEX(J!$A$1:$ZZ$200,MATCH($A102,J!$A$1:$A$200,0),MATCH(O$8,J!$A$1:$ZZ$1,0))&lt;&gt;"",INDEX(J!$A$1:$ZZ$200,MATCH($A102,J!$A$1:$A$200,0),MATCH(O$8,J!$A$1:$ZZ$1,0)),""),"")</f>
        <v/>
      </c>
      <c r="P102" s="10"/>
      <c r="Q102" s="41" t="str">
        <f>IF(Q101&lt;&gt;"",IF(INDEX(J!$A$1:$ZZ$200,MATCH(Q101+1,J!$A$1:$A$200,0),MATCH(R$8,J!$A$1:$ZZ$1,0))&lt;&gt;"",Q101+1,""),"")</f>
        <v/>
      </c>
      <c r="R102" s="43" t="str">
        <f>IFERROR(IF(INDEX(J!$A$1:$ZZ$200,MATCH($A102,J!$A$1:$A$200,0),MATCH(R$8,J!$A$1:$ZZ$1,0))&lt;&gt;"",INDEX(J!$A$1:$ZZ$200,MATCH($A102,J!$A$1:$A$200,0),MATCH(R$8,J!$A$1:$ZZ$1,0)),""),"")</f>
        <v/>
      </c>
      <c r="S102" s="43" t="str">
        <f>IFERROR(IF(INDEX(J!$A$1:$ZZ$200,MATCH($A102,J!$A$1:$A$200,0),MATCH(S$8,J!$A$1:$ZZ$1,0))&lt;&gt;"",INDEX(J!$A$1:$ZZ$200,MATCH($A102,J!$A$1:$A$200,0),MATCH(S$8,J!$A$1:$ZZ$1,0)),""),"")</f>
        <v/>
      </c>
      <c r="T102" s="43" t="str">
        <f>IFERROR(IF(INDEX(J!$A$1:$ZZ$200,MATCH($A102,J!$A$1:$A$200,0),MATCH(T$8,J!$A$1:$ZZ$1,0))&lt;&gt;"",INDEX(J!$A$1:$ZZ$200,MATCH($A102,J!$A$1:$A$200,0),MATCH(T$8,J!$A$1:$ZZ$1,0)),""),"")</f>
        <v/>
      </c>
      <c r="U102" s="43" t="str">
        <f>IFERROR(IF(INDEX(J!$A$1:$ZZ$200,MATCH($A102,J!$A$1:$A$200,0),MATCH(U$8,J!$A$1:$ZZ$1,0))&lt;&gt;"",INDEX(J!$A$1:$ZZ$200,MATCH($A102,J!$A$1:$A$200,0),MATCH(U$8,J!$A$1:$ZZ$1,0)),""),"")</f>
        <v/>
      </c>
    </row>
    <row r="103" spans="1:21">
      <c r="A103" s="41" t="str">
        <f>IF(A102&lt;&gt;"",IF(INDEX(J!$A$1:$ZZ$200,MATCH(A102+1,J!$A$1:$A$200,0),MATCH(B$8,J!$A$1:$ZZ$1,0))&lt;&gt;"",A102+1,""),"")</f>
        <v/>
      </c>
      <c r="B103" s="42" t="str">
        <f>IFERROR(IF(INDEX(J!$A$1:$ZZ$200,MATCH($A103,J!$A$1:$A$200,0),MATCH(B$8,J!$A$1:$ZZ$1,0))&lt;&gt;"",INDEX(J!$A$1:$ZZ$200,MATCH($A103,J!$A$1:$A$200,0),MATCH(B$8,J!$A$1:$ZZ$1,0)),""),"")</f>
        <v/>
      </c>
      <c r="C103" s="43" t="str">
        <f>IFERROR(IF(INDEX(J!$A$1:$ZZ$200,MATCH($A103,J!$A$1:$A$200,0),MATCH(C$8,J!$A$1:$ZZ$1,0))&lt;&gt;"",INDEX(J!$A$1:$ZZ$200,MATCH($A103,J!$A$1:$A$200,0),MATCH(C$8,J!$A$1:$ZZ$1,0)),""),"")</f>
        <v/>
      </c>
      <c r="D103" s="10"/>
      <c r="E103" s="41" t="str">
        <f>IF(E102&lt;&gt;"",IF(INDEX(J!$A$1:$ZZ$200,MATCH(E102+1,J!$A$1:$A$200,0),MATCH(F$8,J!$A$1:$ZZ$1,0))&lt;&gt;"",E102+1,""),"")</f>
        <v/>
      </c>
      <c r="F103" s="43" t="str">
        <f>IFERROR(IF(INDEX(J!$A$1:$ZZ$200,MATCH($A103,J!$A$1:$A$200,0),MATCH(F$8,J!$A$1:$ZZ$1,0))&lt;&gt;"",INDEX(J!$A$1:$ZZ$200,MATCH($A103,J!$A$1:$A$200,0),MATCH(F$8,J!$A$1:$ZZ$1,0)),""),"")</f>
        <v/>
      </c>
      <c r="G103" s="43" t="str">
        <f>IFERROR(IF(INDEX(J!$A$1:$ZZ$200,MATCH($A103,J!$A$1:$A$200,0),MATCH(G$8,J!$A$1:$ZZ$1,0))&lt;&gt;"",INDEX(J!$A$1:$ZZ$200,MATCH($A103,J!$A$1:$A$200,0),MATCH(G$8,J!$A$1:$ZZ$1,0)),""),"")</f>
        <v/>
      </c>
      <c r="H103" s="43" t="str">
        <f>IFERROR(IF(INDEX(J!$A$1:$ZZ$200,MATCH($A103,J!$A$1:$A$200,0),MATCH(H$8,J!$A$1:$ZZ$1,0))&lt;&gt;"",INDEX(J!$A$1:$ZZ$200,MATCH($A103,J!$A$1:$A$200,0),MATCH(H$8,J!$A$1:$ZZ$1,0)),""),"")</f>
        <v/>
      </c>
      <c r="I103" s="43" t="str">
        <f>IFERROR(IF(INDEX(J!$A$1:$ZZ$200,MATCH($A103,J!$A$1:$A$200,0),MATCH(I$8,J!$A$1:$ZZ$1,0))&lt;&gt;"",INDEX(J!$A$1:$ZZ$200,MATCH($A103,J!$A$1:$A$200,0),MATCH(I$8,J!$A$1:$ZZ$1,0)),""),"")</f>
        <v/>
      </c>
      <c r="J103" s="44" t="str">
        <f>IFERROR(IF(INDEX(J!$A$1:$ZZ$200,MATCH($A103,J!$A$1:$A$200,0),MATCH(J$8,J!$A$1:$ZZ$1,0))&lt;&gt;"",INDEX(J!$A$1:$ZZ$200,MATCH($A103,J!$A$1:$A$200,0),MATCH(J$8,J!$A$1:$ZZ$1,0)),""),"")</f>
        <v/>
      </c>
      <c r="K103" s="10"/>
      <c r="L103" s="41" t="str">
        <f>IF(L102&lt;&gt;"",IF(INDEX(J!$A$1:$ZZ$200,MATCH(L102+1,J!$A$1:$A$200,0),MATCH(M$8,J!$A$1:$ZZ$1,0))&lt;&gt;"",L102+1,""),"")</f>
        <v/>
      </c>
      <c r="M103" s="43" t="str">
        <f>IFERROR(IF(INDEX(J!$A$1:$ZZ$200,MATCH($A103,J!$A$1:$A$200,0),MATCH(M$8,J!$A$1:$ZZ$1,0))&lt;&gt;"",INDEX(J!$A$1:$ZZ$200,MATCH($A103,J!$A$1:$A$200,0),MATCH(M$8,J!$A$1:$ZZ$1,0)),""),"")</f>
        <v/>
      </c>
      <c r="N103" s="43" t="str">
        <f>IFERROR(IF(INDEX(J!$A$1:$ZZ$200,MATCH($A103,J!$A$1:$A$200,0),MATCH(N$8,J!$A$1:$ZZ$1,0))&lt;&gt;"",INDEX(J!$A$1:$ZZ$200,MATCH($A103,J!$A$1:$A$200,0),MATCH(N$8,J!$A$1:$ZZ$1,0)),""),"")</f>
        <v/>
      </c>
      <c r="O103" s="43" t="str">
        <f>IFERROR(IF(INDEX(J!$A$1:$ZZ$200,MATCH($A103,J!$A$1:$A$200,0),MATCH(O$8,J!$A$1:$ZZ$1,0))&lt;&gt;"",INDEX(J!$A$1:$ZZ$200,MATCH($A103,J!$A$1:$A$200,0),MATCH(O$8,J!$A$1:$ZZ$1,0)),""),"")</f>
        <v/>
      </c>
      <c r="P103" s="10"/>
      <c r="Q103" s="41" t="str">
        <f>IF(Q102&lt;&gt;"",IF(INDEX(J!$A$1:$ZZ$200,MATCH(Q102+1,J!$A$1:$A$200,0),MATCH(R$8,J!$A$1:$ZZ$1,0))&lt;&gt;"",Q102+1,""),"")</f>
        <v/>
      </c>
      <c r="R103" s="43" t="str">
        <f>IFERROR(IF(INDEX(J!$A$1:$ZZ$200,MATCH($A103,J!$A$1:$A$200,0),MATCH(R$8,J!$A$1:$ZZ$1,0))&lt;&gt;"",INDEX(J!$A$1:$ZZ$200,MATCH($A103,J!$A$1:$A$200,0),MATCH(R$8,J!$A$1:$ZZ$1,0)),""),"")</f>
        <v/>
      </c>
      <c r="S103" s="43" t="str">
        <f>IFERROR(IF(INDEX(J!$A$1:$ZZ$200,MATCH($A103,J!$A$1:$A$200,0),MATCH(S$8,J!$A$1:$ZZ$1,0))&lt;&gt;"",INDEX(J!$A$1:$ZZ$200,MATCH($A103,J!$A$1:$A$200,0),MATCH(S$8,J!$A$1:$ZZ$1,0)),""),"")</f>
        <v/>
      </c>
      <c r="T103" s="43" t="str">
        <f>IFERROR(IF(INDEX(J!$A$1:$ZZ$200,MATCH($A103,J!$A$1:$A$200,0),MATCH(T$8,J!$A$1:$ZZ$1,0))&lt;&gt;"",INDEX(J!$A$1:$ZZ$200,MATCH($A103,J!$A$1:$A$200,0),MATCH(T$8,J!$A$1:$ZZ$1,0)),""),"")</f>
        <v/>
      </c>
      <c r="U103" s="43" t="str">
        <f>IFERROR(IF(INDEX(J!$A$1:$ZZ$200,MATCH($A103,J!$A$1:$A$200,0),MATCH(U$8,J!$A$1:$ZZ$1,0))&lt;&gt;"",INDEX(J!$A$1:$ZZ$200,MATCH($A103,J!$A$1:$A$200,0),MATCH(U$8,J!$A$1:$ZZ$1,0)),""),"")</f>
        <v/>
      </c>
    </row>
    <row r="104" spans="1:21">
      <c r="A104" s="41" t="str">
        <f>IF(A103&lt;&gt;"",IF(INDEX(J!$A$1:$ZZ$200,MATCH(A103+1,J!$A$1:$A$200,0),MATCH(B$8,J!$A$1:$ZZ$1,0))&lt;&gt;"",A103+1,""),"")</f>
        <v/>
      </c>
      <c r="B104" s="42" t="str">
        <f>IFERROR(IF(INDEX(J!$A$1:$ZZ$200,MATCH($A104,J!$A$1:$A$200,0),MATCH(B$8,J!$A$1:$ZZ$1,0))&lt;&gt;"",INDEX(J!$A$1:$ZZ$200,MATCH($A104,J!$A$1:$A$200,0),MATCH(B$8,J!$A$1:$ZZ$1,0)),""),"")</f>
        <v/>
      </c>
      <c r="C104" s="43" t="str">
        <f>IFERROR(IF(INDEX(J!$A$1:$ZZ$200,MATCH($A104,J!$A$1:$A$200,0),MATCH(C$8,J!$A$1:$ZZ$1,0))&lt;&gt;"",INDEX(J!$A$1:$ZZ$200,MATCH($A104,J!$A$1:$A$200,0),MATCH(C$8,J!$A$1:$ZZ$1,0)),""),"")</f>
        <v/>
      </c>
      <c r="D104" s="10"/>
      <c r="E104" s="41" t="str">
        <f>IF(E103&lt;&gt;"",IF(INDEX(J!$A$1:$ZZ$200,MATCH(E103+1,J!$A$1:$A$200,0),MATCH(F$8,J!$A$1:$ZZ$1,0))&lt;&gt;"",E103+1,""),"")</f>
        <v/>
      </c>
      <c r="F104" s="43" t="str">
        <f>IFERROR(IF(INDEX(J!$A$1:$ZZ$200,MATCH($A104,J!$A$1:$A$200,0),MATCH(F$8,J!$A$1:$ZZ$1,0))&lt;&gt;"",INDEX(J!$A$1:$ZZ$200,MATCH($A104,J!$A$1:$A$200,0),MATCH(F$8,J!$A$1:$ZZ$1,0)),""),"")</f>
        <v/>
      </c>
      <c r="G104" s="43" t="str">
        <f>IFERROR(IF(INDEX(J!$A$1:$ZZ$200,MATCH($A104,J!$A$1:$A$200,0),MATCH(G$8,J!$A$1:$ZZ$1,0))&lt;&gt;"",INDEX(J!$A$1:$ZZ$200,MATCH($A104,J!$A$1:$A$200,0),MATCH(G$8,J!$A$1:$ZZ$1,0)),""),"")</f>
        <v/>
      </c>
      <c r="H104" s="43" t="str">
        <f>IFERROR(IF(INDEX(J!$A$1:$ZZ$200,MATCH($A104,J!$A$1:$A$200,0),MATCH(H$8,J!$A$1:$ZZ$1,0))&lt;&gt;"",INDEX(J!$A$1:$ZZ$200,MATCH($A104,J!$A$1:$A$200,0),MATCH(H$8,J!$A$1:$ZZ$1,0)),""),"")</f>
        <v/>
      </c>
      <c r="I104" s="43" t="str">
        <f>IFERROR(IF(INDEX(J!$A$1:$ZZ$200,MATCH($A104,J!$A$1:$A$200,0),MATCH(I$8,J!$A$1:$ZZ$1,0))&lt;&gt;"",INDEX(J!$A$1:$ZZ$200,MATCH($A104,J!$A$1:$A$200,0),MATCH(I$8,J!$A$1:$ZZ$1,0)),""),"")</f>
        <v/>
      </c>
      <c r="J104" s="44" t="str">
        <f>IFERROR(IF(INDEX(J!$A$1:$ZZ$200,MATCH($A104,J!$A$1:$A$200,0),MATCH(J$8,J!$A$1:$ZZ$1,0))&lt;&gt;"",INDEX(J!$A$1:$ZZ$200,MATCH($A104,J!$A$1:$A$200,0),MATCH(J$8,J!$A$1:$ZZ$1,0)),""),"")</f>
        <v/>
      </c>
      <c r="K104" s="10"/>
      <c r="L104" s="41" t="str">
        <f>IF(L103&lt;&gt;"",IF(INDEX(J!$A$1:$ZZ$200,MATCH(L103+1,J!$A$1:$A$200,0),MATCH(M$8,J!$A$1:$ZZ$1,0))&lt;&gt;"",L103+1,""),"")</f>
        <v/>
      </c>
      <c r="M104" s="43" t="str">
        <f>IFERROR(IF(INDEX(J!$A$1:$ZZ$200,MATCH($A104,J!$A$1:$A$200,0),MATCH(M$8,J!$A$1:$ZZ$1,0))&lt;&gt;"",INDEX(J!$A$1:$ZZ$200,MATCH($A104,J!$A$1:$A$200,0),MATCH(M$8,J!$A$1:$ZZ$1,0)),""),"")</f>
        <v/>
      </c>
      <c r="N104" s="43" t="str">
        <f>IFERROR(IF(INDEX(J!$A$1:$ZZ$200,MATCH($A104,J!$A$1:$A$200,0),MATCH(N$8,J!$A$1:$ZZ$1,0))&lt;&gt;"",INDEX(J!$A$1:$ZZ$200,MATCH($A104,J!$A$1:$A$200,0),MATCH(N$8,J!$A$1:$ZZ$1,0)),""),"")</f>
        <v/>
      </c>
      <c r="O104" s="43" t="str">
        <f>IFERROR(IF(INDEX(J!$A$1:$ZZ$200,MATCH($A104,J!$A$1:$A$200,0),MATCH(O$8,J!$A$1:$ZZ$1,0))&lt;&gt;"",INDEX(J!$A$1:$ZZ$200,MATCH($A104,J!$A$1:$A$200,0),MATCH(O$8,J!$A$1:$ZZ$1,0)),""),"")</f>
        <v/>
      </c>
      <c r="P104" s="10"/>
      <c r="Q104" s="41" t="str">
        <f>IF(Q103&lt;&gt;"",IF(INDEX(J!$A$1:$ZZ$200,MATCH(Q103+1,J!$A$1:$A$200,0),MATCH(R$8,J!$A$1:$ZZ$1,0))&lt;&gt;"",Q103+1,""),"")</f>
        <v/>
      </c>
      <c r="R104" s="43" t="str">
        <f>IFERROR(IF(INDEX(J!$A$1:$ZZ$200,MATCH($A104,J!$A$1:$A$200,0),MATCH(R$8,J!$A$1:$ZZ$1,0))&lt;&gt;"",INDEX(J!$A$1:$ZZ$200,MATCH($A104,J!$A$1:$A$200,0),MATCH(R$8,J!$A$1:$ZZ$1,0)),""),"")</f>
        <v/>
      </c>
      <c r="S104" s="43" t="str">
        <f>IFERROR(IF(INDEX(J!$A$1:$ZZ$200,MATCH($A104,J!$A$1:$A$200,0),MATCH(S$8,J!$A$1:$ZZ$1,0))&lt;&gt;"",INDEX(J!$A$1:$ZZ$200,MATCH($A104,J!$A$1:$A$200,0),MATCH(S$8,J!$A$1:$ZZ$1,0)),""),"")</f>
        <v/>
      </c>
      <c r="T104" s="43" t="str">
        <f>IFERROR(IF(INDEX(J!$A$1:$ZZ$200,MATCH($A104,J!$A$1:$A$200,0),MATCH(T$8,J!$A$1:$ZZ$1,0))&lt;&gt;"",INDEX(J!$A$1:$ZZ$200,MATCH($A104,J!$A$1:$A$200,0),MATCH(T$8,J!$A$1:$ZZ$1,0)),""),"")</f>
        <v/>
      </c>
      <c r="U104" s="43" t="str">
        <f>IFERROR(IF(INDEX(J!$A$1:$ZZ$200,MATCH($A104,J!$A$1:$A$200,0),MATCH(U$8,J!$A$1:$ZZ$1,0))&lt;&gt;"",INDEX(J!$A$1:$ZZ$200,MATCH($A104,J!$A$1:$A$200,0),MATCH(U$8,J!$A$1:$ZZ$1,0)),""),"")</f>
        <v/>
      </c>
    </row>
    <row r="105" spans="1:21">
      <c r="A105" s="41" t="str">
        <f>IF(A104&lt;&gt;"",IF(INDEX(J!$A$1:$ZZ$200,MATCH(A104+1,J!$A$1:$A$200,0),MATCH(B$8,J!$A$1:$ZZ$1,0))&lt;&gt;"",A104+1,""),"")</f>
        <v/>
      </c>
      <c r="B105" s="42" t="str">
        <f>IFERROR(IF(INDEX(J!$A$1:$ZZ$200,MATCH($A105,J!$A$1:$A$200,0),MATCH(B$8,J!$A$1:$ZZ$1,0))&lt;&gt;"",INDEX(J!$A$1:$ZZ$200,MATCH($A105,J!$A$1:$A$200,0),MATCH(B$8,J!$A$1:$ZZ$1,0)),""),"")</f>
        <v/>
      </c>
      <c r="C105" s="43" t="str">
        <f>IFERROR(IF(INDEX(J!$A$1:$ZZ$200,MATCH($A105,J!$A$1:$A$200,0),MATCH(C$8,J!$A$1:$ZZ$1,0))&lt;&gt;"",INDEX(J!$A$1:$ZZ$200,MATCH($A105,J!$A$1:$A$200,0),MATCH(C$8,J!$A$1:$ZZ$1,0)),""),"")</f>
        <v/>
      </c>
      <c r="D105" s="10"/>
      <c r="E105" s="41" t="str">
        <f>IF(E104&lt;&gt;"",IF(INDEX(J!$A$1:$ZZ$200,MATCH(E104+1,J!$A$1:$A$200,0),MATCH(F$8,J!$A$1:$ZZ$1,0))&lt;&gt;"",E104+1,""),"")</f>
        <v/>
      </c>
      <c r="F105" s="43" t="str">
        <f>IFERROR(IF(INDEX(J!$A$1:$ZZ$200,MATCH($A105,J!$A$1:$A$200,0),MATCH(F$8,J!$A$1:$ZZ$1,0))&lt;&gt;"",INDEX(J!$A$1:$ZZ$200,MATCH($A105,J!$A$1:$A$200,0),MATCH(F$8,J!$A$1:$ZZ$1,0)),""),"")</f>
        <v/>
      </c>
      <c r="G105" s="43" t="str">
        <f>IFERROR(IF(INDEX(J!$A$1:$ZZ$200,MATCH($A105,J!$A$1:$A$200,0),MATCH(G$8,J!$A$1:$ZZ$1,0))&lt;&gt;"",INDEX(J!$A$1:$ZZ$200,MATCH($A105,J!$A$1:$A$200,0),MATCH(G$8,J!$A$1:$ZZ$1,0)),""),"")</f>
        <v/>
      </c>
      <c r="H105" s="43" t="str">
        <f>IFERROR(IF(INDEX(J!$A$1:$ZZ$200,MATCH($A105,J!$A$1:$A$200,0),MATCH(H$8,J!$A$1:$ZZ$1,0))&lt;&gt;"",INDEX(J!$A$1:$ZZ$200,MATCH($A105,J!$A$1:$A$200,0),MATCH(H$8,J!$A$1:$ZZ$1,0)),""),"")</f>
        <v/>
      </c>
      <c r="I105" s="43" t="str">
        <f>IFERROR(IF(INDEX(J!$A$1:$ZZ$200,MATCH($A105,J!$A$1:$A$200,0),MATCH(I$8,J!$A$1:$ZZ$1,0))&lt;&gt;"",INDEX(J!$A$1:$ZZ$200,MATCH($A105,J!$A$1:$A$200,0),MATCH(I$8,J!$A$1:$ZZ$1,0)),""),"")</f>
        <v/>
      </c>
      <c r="J105" s="44" t="str">
        <f>IFERROR(IF(INDEX(J!$A$1:$ZZ$200,MATCH($A105,J!$A$1:$A$200,0),MATCH(J$8,J!$A$1:$ZZ$1,0))&lt;&gt;"",INDEX(J!$A$1:$ZZ$200,MATCH($A105,J!$A$1:$A$200,0),MATCH(J$8,J!$A$1:$ZZ$1,0)),""),"")</f>
        <v/>
      </c>
      <c r="K105" s="10"/>
      <c r="L105" s="41" t="str">
        <f>IF(L104&lt;&gt;"",IF(INDEX(J!$A$1:$ZZ$200,MATCH(L104+1,J!$A$1:$A$200,0),MATCH(M$8,J!$A$1:$ZZ$1,0))&lt;&gt;"",L104+1,""),"")</f>
        <v/>
      </c>
      <c r="M105" s="43" t="str">
        <f>IFERROR(IF(INDEX(J!$A$1:$ZZ$200,MATCH($A105,J!$A$1:$A$200,0),MATCH(M$8,J!$A$1:$ZZ$1,0))&lt;&gt;"",INDEX(J!$A$1:$ZZ$200,MATCH($A105,J!$A$1:$A$200,0),MATCH(M$8,J!$A$1:$ZZ$1,0)),""),"")</f>
        <v/>
      </c>
      <c r="N105" s="43" t="str">
        <f>IFERROR(IF(INDEX(J!$A$1:$ZZ$200,MATCH($A105,J!$A$1:$A$200,0),MATCH(N$8,J!$A$1:$ZZ$1,0))&lt;&gt;"",INDEX(J!$A$1:$ZZ$200,MATCH($A105,J!$A$1:$A$200,0),MATCH(N$8,J!$A$1:$ZZ$1,0)),""),"")</f>
        <v/>
      </c>
      <c r="O105" s="43" t="str">
        <f>IFERROR(IF(INDEX(J!$A$1:$ZZ$200,MATCH($A105,J!$A$1:$A$200,0),MATCH(O$8,J!$A$1:$ZZ$1,0))&lt;&gt;"",INDEX(J!$A$1:$ZZ$200,MATCH($A105,J!$A$1:$A$200,0),MATCH(O$8,J!$A$1:$ZZ$1,0)),""),"")</f>
        <v/>
      </c>
      <c r="P105" s="10"/>
      <c r="Q105" s="41" t="str">
        <f>IF(Q104&lt;&gt;"",IF(INDEX(J!$A$1:$ZZ$200,MATCH(Q104+1,J!$A$1:$A$200,0),MATCH(R$8,J!$A$1:$ZZ$1,0))&lt;&gt;"",Q104+1,""),"")</f>
        <v/>
      </c>
      <c r="R105" s="43" t="str">
        <f>IFERROR(IF(INDEX(J!$A$1:$ZZ$200,MATCH($A105,J!$A$1:$A$200,0),MATCH(R$8,J!$A$1:$ZZ$1,0))&lt;&gt;"",INDEX(J!$A$1:$ZZ$200,MATCH($A105,J!$A$1:$A$200,0),MATCH(R$8,J!$A$1:$ZZ$1,0)),""),"")</f>
        <v/>
      </c>
      <c r="S105" s="43" t="str">
        <f>IFERROR(IF(INDEX(J!$A$1:$ZZ$200,MATCH($A105,J!$A$1:$A$200,0),MATCH(S$8,J!$A$1:$ZZ$1,0))&lt;&gt;"",INDEX(J!$A$1:$ZZ$200,MATCH($A105,J!$A$1:$A$200,0),MATCH(S$8,J!$A$1:$ZZ$1,0)),""),"")</f>
        <v/>
      </c>
      <c r="T105" s="43" t="str">
        <f>IFERROR(IF(INDEX(J!$A$1:$ZZ$200,MATCH($A105,J!$A$1:$A$200,0),MATCH(T$8,J!$A$1:$ZZ$1,0))&lt;&gt;"",INDEX(J!$A$1:$ZZ$200,MATCH($A105,J!$A$1:$A$200,0),MATCH(T$8,J!$A$1:$ZZ$1,0)),""),"")</f>
        <v/>
      </c>
      <c r="U105" s="43" t="str">
        <f>IFERROR(IF(INDEX(J!$A$1:$ZZ$200,MATCH($A105,J!$A$1:$A$200,0),MATCH(U$8,J!$A$1:$ZZ$1,0))&lt;&gt;"",INDEX(J!$A$1:$ZZ$200,MATCH($A105,J!$A$1:$A$200,0),MATCH(U$8,J!$A$1:$ZZ$1,0)),""),"")</f>
        <v/>
      </c>
    </row>
    <row r="106" spans="1:21">
      <c r="A106" s="41" t="str">
        <f>IF(A105&lt;&gt;"",IF(INDEX(J!$A$1:$ZZ$200,MATCH(A105+1,J!$A$1:$A$200,0),MATCH(B$8,J!$A$1:$ZZ$1,0))&lt;&gt;"",A105+1,""),"")</f>
        <v/>
      </c>
      <c r="B106" s="42" t="str">
        <f>IFERROR(IF(INDEX(J!$A$1:$ZZ$200,MATCH($A106,J!$A$1:$A$200,0),MATCH(B$8,J!$A$1:$ZZ$1,0))&lt;&gt;"",INDEX(J!$A$1:$ZZ$200,MATCH($A106,J!$A$1:$A$200,0),MATCH(B$8,J!$A$1:$ZZ$1,0)),""),"")</f>
        <v/>
      </c>
      <c r="C106" s="43" t="str">
        <f>IFERROR(IF(INDEX(J!$A$1:$ZZ$200,MATCH($A106,J!$A$1:$A$200,0),MATCH(C$8,J!$A$1:$ZZ$1,0))&lt;&gt;"",INDEX(J!$A$1:$ZZ$200,MATCH($A106,J!$A$1:$A$200,0),MATCH(C$8,J!$A$1:$ZZ$1,0)),""),"")</f>
        <v/>
      </c>
      <c r="D106" s="10"/>
      <c r="E106" s="41" t="str">
        <f>IF(E105&lt;&gt;"",IF(INDEX(J!$A$1:$ZZ$200,MATCH(E105+1,J!$A$1:$A$200,0),MATCH(F$8,J!$A$1:$ZZ$1,0))&lt;&gt;"",E105+1,""),"")</f>
        <v/>
      </c>
      <c r="F106" s="43" t="str">
        <f>IFERROR(IF(INDEX(J!$A$1:$ZZ$200,MATCH($A106,J!$A$1:$A$200,0),MATCH(F$8,J!$A$1:$ZZ$1,0))&lt;&gt;"",INDEX(J!$A$1:$ZZ$200,MATCH($A106,J!$A$1:$A$200,0),MATCH(F$8,J!$A$1:$ZZ$1,0)),""),"")</f>
        <v/>
      </c>
      <c r="G106" s="43" t="str">
        <f>IFERROR(IF(INDEX(J!$A$1:$ZZ$200,MATCH($A106,J!$A$1:$A$200,0),MATCH(G$8,J!$A$1:$ZZ$1,0))&lt;&gt;"",INDEX(J!$A$1:$ZZ$200,MATCH($A106,J!$A$1:$A$200,0),MATCH(G$8,J!$A$1:$ZZ$1,0)),""),"")</f>
        <v/>
      </c>
      <c r="H106" s="43" t="str">
        <f>IFERROR(IF(INDEX(J!$A$1:$ZZ$200,MATCH($A106,J!$A$1:$A$200,0),MATCH(H$8,J!$A$1:$ZZ$1,0))&lt;&gt;"",INDEX(J!$A$1:$ZZ$200,MATCH($A106,J!$A$1:$A$200,0),MATCH(H$8,J!$A$1:$ZZ$1,0)),""),"")</f>
        <v/>
      </c>
      <c r="I106" s="43" t="str">
        <f>IFERROR(IF(INDEX(J!$A$1:$ZZ$200,MATCH($A106,J!$A$1:$A$200,0),MATCH(I$8,J!$A$1:$ZZ$1,0))&lt;&gt;"",INDEX(J!$A$1:$ZZ$200,MATCH($A106,J!$A$1:$A$200,0),MATCH(I$8,J!$A$1:$ZZ$1,0)),""),"")</f>
        <v/>
      </c>
      <c r="J106" s="44" t="str">
        <f>IFERROR(IF(INDEX(J!$A$1:$ZZ$200,MATCH($A106,J!$A$1:$A$200,0),MATCH(J$8,J!$A$1:$ZZ$1,0))&lt;&gt;"",INDEX(J!$A$1:$ZZ$200,MATCH($A106,J!$A$1:$A$200,0),MATCH(J$8,J!$A$1:$ZZ$1,0)),""),"")</f>
        <v/>
      </c>
      <c r="K106" s="10"/>
      <c r="L106" s="41" t="str">
        <f>IF(L105&lt;&gt;"",IF(INDEX(J!$A$1:$ZZ$200,MATCH(L105+1,J!$A$1:$A$200,0),MATCH(M$8,J!$A$1:$ZZ$1,0))&lt;&gt;"",L105+1,""),"")</f>
        <v/>
      </c>
      <c r="M106" s="43" t="str">
        <f>IFERROR(IF(INDEX(J!$A$1:$ZZ$200,MATCH($A106,J!$A$1:$A$200,0),MATCH(M$8,J!$A$1:$ZZ$1,0))&lt;&gt;"",INDEX(J!$A$1:$ZZ$200,MATCH($A106,J!$A$1:$A$200,0),MATCH(M$8,J!$A$1:$ZZ$1,0)),""),"")</f>
        <v/>
      </c>
      <c r="N106" s="43" t="str">
        <f>IFERROR(IF(INDEX(J!$A$1:$ZZ$200,MATCH($A106,J!$A$1:$A$200,0),MATCH(N$8,J!$A$1:$ZZ$1,0))&lt;&gt;"",INDEX(J!$A$1:$ZZ$200,MATCH($A106,J!$A$1:$A$200,0),MATCH(N$8,J!$A$1:$ZZ$1,0)),""),"")</f>
        <v/>
      </c>
      <c r="O106" s="43" t="str">
        <f>IFERROR(IF(INDEX(J!$A$1:$ZZ$200,MATCH($A106,J!$A$1:$A$200,0),MATCH(O$8,J!$A$1:$ZZ$1,0))&lt;&gt;"",INDEX(J!$A$1:$ZZ$200,MATCH($A106,J!$A$1:$A$200,0),MATCH(O$8,J!$A$1:$ZZ$1,0)),""),"")</f>
        <v/>
      </c>
      <c r="P106" s="10"/>
      <c r="Q106" s="41" t="str">
        <f>IF(Q105&lt;&gt;"",IF(INDEX(J!$A$1:$ZZ$200,MATCH(Q105+1,J!$A$1:$A$200,0),MATCH(R$8,J!$A$1:$ZZ$1,0))&lt;&gt;"",Q105+1,""),"")</f>
        <v/>
      </c>
      <c r="R106" s="43" t="str">
        <f>IFERROR(IF(INDEX(J!$A$1:$ZZ$200,MATCH($A106,J!$A$1:$A$200,0),MATCH(R$8,J!$A$1:$ZZ$1,0))&lt;&gt;"",INDEX(J!$A$1:$ZZ$200,MATCH($A106,J!$A$1:$A$200,0),MATCH(R$8,J!$A$1:$ZZ$1,0)),""),"")</f>
        <v/>
      </c>
      <c r="S106" s="43" t="str">
        <f>IFERROR(IF(INDEX(J!$A$1:$ZZ$200,MATCH($A106,J!$A$1:$A$200,0),MATCH(S$8,J!$A$1:$ZZ$1,0))&lt;&gt;"",INDEX(J!$A$1:$ZZ$200,MATCH($A106,J!$A$1:$A$200,0),MATCH(S$8,J!$A$1:$ZZ$1,0)),""),"")</f>
        <v/>
      </c>
      <c r="T106" s="43" t="str">
        <f>IFERROR(IF(INDEX(J!$A$1:$ZZ$200,MATCH($A106,J!$A$1:$A$200,0),MATCH(T$8,J!$A$1:$ZZ$1,0))&lt;&gt;"",INDEX(J!$A$1:$ZZ$200,MATCH($A106,J!$A$1:$A$200,0),MATCH(T$8,J!$A$1:$ZZ$1,0)),""),"")</f>
        <v/>
      </c>
      <c r="U106" s="43" t="str">
        <f>IFERROR(IF(INDEX(J!$A$1:$ZZ$200,MATCH($A106,J!$A$1:$A$200,0),MATCH(U$8,J!$A$1:$ZZ$1,0))&lt;&gt;"",INDEX(J!$A$1:$ZZ$200,MATCH($A106,J!$A$1:$A$200,0),MATCH(U$8,J!$A$1:$ZZ$1,0)),""),"")</f>
        <v/>
      </c>
    </row>
    <row r="107" spans="1:21">
      <c r="A107" s="41" t="str">
        <f>IF(A106&lt;&gt;"",IF(INDEX(J!$A$1:$ZZ$200,MATCH(A106+1,J!$A$1:$A$200,0),MATCH(B$8,J!$A$1:$ZZ$1,0))&lt;&gt;"",A106+1,""),"")</f>
        <v/>
      </c>
      <c r="B107" s="42" t="str">
        <f>IFERROR(IF(INDEX(J!$A$1:$ZZ$200,MATCH($A107,J!$A$1:$A$200,0),MATCH(B$8,J!$A$1:$ZZ$1,0))&lt;&gt;"",INDEX(J!$A$1:$ZZ$200,MATCH($A107,J!$A$1:$A$200,0),MATCH(B$8,J!$A$1:$ZZ$1,0)),""),"")</f>
        <v/>
      </c>
      <c r="C107" s="43" t="str">
        <f>IFERROR(IF(INDEX(J!$A$1:$ZZ$200,MATCH($A107,J!$A$1:$A$200,0),MATCH(C$8,J!$A$1:$ZZ$1,0))&lt;&gt;"",INDEX(J!$A$1:$ZZ$200,MATCH($A107,J!$A$1:$A$200,0),MATCH(C$8,J!$A$1:$ZZ$1,0)),""),"")</f>
        <v/>
      </c>
      <c r="D107" s="10"/>
      <c r="E107" s="41" t="str">
        <f>IF(E106&lt;&gt;"",IF(INDEX(J!$A$1:$ZZ$200,MATCH(E106+1,J!$A$1:$A$200,0),MATCH(F$8,J!$A$1:$ZZ$1,0))&lt;&gt;"",E106+1,""),"")</f>
        <v/>
      </c>
      <c r="F107" s="43" t="str">
        <f>IFERROR(IF(INDEX(J!$A$1:$ZZ$200,MATCH($A107,J!$A$1:$A$200,0),MATCH(F$8,J!$A$1:$ZZ$1,0))&lt;&gt;"",INDEX(J!$A$1:$ZZ$200,MATCH($A107,J!$A$1:$A$200,0),MATCH(F$8,J!$A$1:$ZZ$1,0)),""),"")</f>
        <v/>
      </c>
      <c r="G107" s="43" t="str">
        <f>IFERROR(IF(INDEX(J!$A$1:$ZZ$200,MATCH($A107,J!$A$1:$A$200,0),MATCH(G$8,J!$A$1:$ZZ$1,0))&lt;&gt;"",INDEX(J!$A$1:$ZZ$200,MATCH($A107,J!$A$1:$A$200,0),MATCH(G$8,J!$A$1:$ZZ$1,0)),""),"")</f>
        <v/>
      </c>
      <c r="H107" s="43" t="str">
        <f>IFERROR(IF(INDEX(J!$A$1:$ZZ$200,MATCH($A107,J!$A$1:$A$200,0),MATCH(H$8,J!$A$1:$ZZ$1,0))&lt;&gt;"",INDEX(J!$A$1:$ZZ$200,MATCH($A107,J!$A$1:$A$200,0),MATCH(H$8,J!$A$1:$ZZ$1,0)),""),"")</f>
        <v/>
      </c>
      <c r="I107" s="43" t="str">
        <f>IFERROR(IF(INDEX(J!$A$1:$ZZ$200,MATCH($A107,J!$A$1:$A$200,0),MATCH(I$8,J!$A$1:$ZZ$1,0))&lt;&gt;"",INDEX(J!$A$1:$ZZ$200,MATCH($A107,J!$A$1:$A$200,0),MATCH(I$8,J!$A$1:$ZZ$1,0)),""),"")</f>
        <v/>
      </c>
      <c r="J107" s="44" t="str">
        <f>IFERROR(IF(INDEX(J!$A$1:$ZZ$200,MATCH($A107,J!$A$1:$A$200,0),MATCH(J$8,J!$A$1:$ZZ$1,0))&lt;&gt;"",INDEX(J!$A$1:$ZZ$200,MATCH($A107,J!$A$1:$A$200,0),MATCH(J$8,J!$A$1:$ZZ$1,0)),""),"")</f>
        <v/>
      </c>
      <c r="K107" s="10"/>
      <c r="L107" s="41" t="str">
        <f>IF(L106&lt;&gt;"",IF(INDEX(J!$A$1:$ZZ$200,MATCH(L106+1,J!$A$1:$A$200,0),MATCH(M$8,J!$A$1:$ZZ$1,0))&lt;&gt;"",L106+1,""),"")</f>
        <v/>
      </c>
      <c r="M107" s="43" t="str">
        <f>IFERROR(IF(INDEX(J!$A$1:$ZZ$200,MATCH($A107,J!$A$1:$A$200,0),MATCH(M$8,J!$A$1:$ZZ$1,0))&lt;&gt;"",INDEX(J!$A$1:$ZZ$200,MATCH($A107,J!$A$1:$A$200,0),MATCH(M$8,J!$A$1:$ZZ$1,0)),""),"")</f>
        <v/>
      </c>
      <c r="N107" s="43" t="str">
        <f>IFERROR(IF(INDEX(J!$A$1:$ZZ$200,MATCH($A107,J!$A$1:$A$200,0),MATCH(N$8,J!$A$1:$ZZ$1,0))&lt;&gt;"",INDEX(J!$A$1:$ZZ$200,MATCH($A107,J!$A$1:$A$200,0),MATCH(N$8,J!$A$1:$ZZ$1,0)),""),"")</f>
        <v/>
      </c>
      <c r="O107" s="43" t="str">
        <f>IFERROR(IF(INDEX(J!$A$1:$ZZ$200,MATCH($A107,J!$A$1:$A$200,0),MATCH(O$8,J!$A$1:$ZZ$1,0))&lt;&gt;"",INDEX(J!$A$1:$ZZ$200,MATCH($A107,J!$A$1:$A$200,0),MATCH(O$8,J!$A$1:$ZZ$1,0)),""),"")</f>
        <v/>
      </c>
      <c r="P107" s="10"/>
      <c r="Q107" s="41" t="str">
        <f>IF(Q106&lt;&gt;"",IF(INDEX(J!$A$1:$ZZ$200,MATCH(Q106+1,J!$A$1:$A$200,0),MATCH(R$8,J!$A$1:$ZZ$1,0))&lt;&gt;"",Q106+1,""),"")</f>
        <v/>
      </c>
      <c r="R107" s="43" t="str">
        <f>IFERROR(IF(INDEX(J!$A$1:$ZZ$200,MATCH($A107,J!$A$1:$A$200,0),MATCH(R$8,J!$A$1:$ZZ$1,0))&lt;&gt;"",INDEX(J!$A$1:$ZZ$200,MATCH($A107,J!$A$1:$A$200,0),MATCH(R$8,J!$A$1:$ZZ$1,0)),""),"")</f>
        <v/>
      </c>
      <c r="S107" s="43" t="str">
        <f>IFERROR(IF(INDEX(J!$A$1:$ZZ$200,MATCH($A107,J!$A$1:$A$200,0),MATCH(S$8,J!$A$1:$ZZ$1,0))&lt;&gt;"",INDEX(J!$A$1:$ZZ$200,MATCH($A107,J!$A$1:$A$200,0),MATCH(S$8,J!$A$1:$ZZ$1,0)),""),"")</f>
        <v/>
      </c>
      <c r="T107" s="43" t="str">
        <f>IFERROR(IF(INDEX(J!$A$1:$ZZ$200,MATCH($A107,J!$A$1:$A$200,0),MATCH(T$8,J!$A$1:$ZZ$1,0))&lt;&gt;"",INDEX(J!$A$1:$ZZ$200,MATCH($A107,J!$A$1:$A$200,0),MATCH(T$8,J!$A$1:$ZZ$1,0)),""),"")</f>
        <v/>
      </c>
      <c r="U107" s="43" t="str">
        <f>IFERROR(IF(INDEX(J!$A$1:$ZZ$200,MATCH($A107,J!$A$1:$A$200,0),MATCH(U$8,J!$A$1:$ZZ$1,0))&lt;&gt;"",INDEX(J!$A$1:$ZZ$200,MATCH($A107,J!$A$1:$A$200,0),MATCH(U$8,J!$A$1:$ZZ$1,0)),""),"")</f>
        <v/>
      </c>
    </row>
    <row r="108" spans="1:21">
      <c r="A108" s="41" t="str">
        <f>IF(A107&lt;&gt;"",IF(INDEX(J!$A$1:$ZZ$200,MATCH(A107+1,J!$A$1:$A$200,0),MATCH(B$8,J!$A$1:$ZZ$1,0))&lt;&gt;"",A107+1,""),"")</f>
        <v/>
      </c>
      <c r="B108" s="42" t="str">
        <f>IFERROR(IF(INDEX(J!$A$1:$ZZ$200,MATCH($A108,J!$A$1:$A$200,0),MATCH(B$8,J!$A$1:$ZZ$1,0))&lt;&gt;"",INDEX(J!$A$1:$ZZ$200,MATCH($A108,J!$A$1:$A$200,0),MATCH(B$8,J!$A$1:$ZZ$1,0)),""),"")</f>
        <v/>
      </c>
      <c r="C108" s="43" t="str">
        <f>IFERROR(IF(INDEX(J!$A$1:$ZZ$200,MATCH($A108,J!$A$1:$A$200,0),MATCH(C$8,J!$A$1:$ZZ$1,0))&lt;&gt;"",INDEX(J!$A$1:$ZZ$200,MATCH($A108,J!$A$1:$A$200,0),MATCH(C$8,J!$A$1:$ZZ$1,0)),""),"")</f>
        <v/>
      </c>
      <c r="D108" s="10"/>
      <c r="E108" s="41" t="str">
        <f>IF(E107&lt;&gt;"",IF(INDEX(J!$A$1:$ZZ$200,MATCH(E107+1,J!$A$1:$A$200,0),MATCH(F$8,J!$A$1:$ZZ$1,0))&lt;&gt;"",E107+1,""),"")</f>
        <v/>
      </c>
      <c r="F108" s="43" t="str">
        <f>IFERROR(IF(INDEX(J!$A$1:$ZZ$200,MATCH($A108,J!$A$1:$A$200,0),MATCH(F$8,J!$A$1:$ZZ$1,0))&lt;&gt;"",INDEX(J!$A$1:$ZZ$200,MATCH($A108,J!$A$1:$A$200,0),MATCH(F$8,J!$A$1:$ZZ$1,0)),""),"")</f>
        <v/>
      </c>
      <c r="G108" s="43" t="str">
        <f>IFERROR(IF(INDEX(J!$A$1:$ZZ$200,MATCH($A108,J!$A$1:$A$200,0),MATCH(G$8,J!$A$1:$ZZ$1,0))&lt;&gt;"",INDEX(J!$A$1:$ZZ$200,MATCH($A108,J!$A$1:$A$200,0),MATCH(G$8,J!$A$1:$ZZ$1,0)),""),"")</f>
        <v/>
      </c>
      <c r="H108" s="43" t="str">
        <f>IFERROR(IF(INDEX(J!$A$1:$ZZ$200,MATCH($A108,J!$A$1:$A$200,0),MATCH(H$8,J!$A$1:$ZZ$1,0))&lt;&gt;"",INDEX(J!$A$1:$ZZ$200,MATCH($A108,J!$A$1:$A$200,0),MATCH(H$8,J!$A$1:$ZZ$1,0)),""),"")</f>
        <v/>
      </c>
      <c r="I108" s="43" t="str">
        <f>IFERROR(IF(INDEX(J!$A$1:$ZZ$200,MATCH($A108,J!$A$1:$A$200,0),MATCH(I$8,J!$A$1:$ZZ$1,0))&lt;&gt;"",INDEX(J!$A$1:$ZZ$200,MATCH($A108,J!$A$1:$A$200,0),MATCH(I$8,J!$A$1:$ZZ$1,0)),""),"")</f>
        <v/>
      </c>
      <c r="J108" s="44" t="str">
        <f>IFERROR(IF(INDEX(J!$A$1:$ZZ$200,MATCH($A108,J!$A$1:$A$200,0),MATCH(J$8,J!$A$1:$ZZ$1,0))&lt;&gt;"",INDEX(J!$A$1:$ZZ$200,MATCH($A108,J!$A$1:$A$200,0),MATCH(J$8,J!$A$1:$ZZ$1,0)),""),"")</f>
        <v/>
      </c>
      <c r="K108" s="10"/>
      <c r="L108" s="41" t="str">
        <f>IF(L107&lt;&gt;"",IF(INDEX(J!$A$1:$ZZ$200,MATCH(L107+1,J!$A$1:$A$200,0),MATCH(M$8,J!$A$1:$ZZ$1,0))&lt;&gt;"",L107+1,""),"")</f>
        <v/>
      </c>
      <c r="M108" s="43" t="str">
        <f>IFERROR(IF(INDEX(J!$A$1:$ZZ$200,MATCH($A108,J!$A$1:$A$200,0),MATCH(M$8,J!$A$1:$ZZ$1,0))&lt;&gt;"",INDEX(J!$A$1:$ZZ$200,MATCH($A108,J!$A$1:$A$200,0),MATCH(M$8,J!$A$1:$ZZ$1,0)),""),"")</f>
        <v/>
      </c>
      <c r="N108" s="43" t="str">
        <f>IFERROR(IF(INDEX(J!$A$1:$ZZ$200,MATCH($A108,J!$A$1:$A$200,0),MATCH(N$8,J!$A$1:$ZZ$1,0))&lt;&gt;"",INDEX(J!$A$1:$ZZ$200,MATCH($A108,J!$A$1:$A$200,0),MATCH(N$8,J!$A$1:$ZZ$1,0)),""),"")</f>
        <v/>
      </c>
      <c r="O108" s="43" t="str">
        <f>IFERROR(IF(INDEX(J!$A$1:$ZZ$200,MATCH($A108,J!$A$1:$A$200,0),MATCH(O$8,J!$A$1:$ZZ$1,0))&lt;&gt;"",INDEX(J!$A$1:$ZZ$200,MATCH($A108,J!$A$1:$A$200,0),MATCH(O$8,J!$A$1:$ZZ$1,0)),""),"")</f>
        <v/>
      </c>
      <c r="P108" s="10"/>
      <c r="Q108" s="41" t="str">
        <f>IF(Q107&lt;&gt;"",IF(INDEX(J!$A$1:$ZZ$200,MATCH(Q107+1,J!$A$1:$A$200,0),MATCH(R$8,J!$A$1:$ZZ$1,0))&lt;&gt;"",Q107+1,""),"")</f>
        <v/>
      </c>
      <c r="R108" s="43" t="str">
        <f>IFERROR(IF(INDEX(J!$A$1:$ZZ$200,MATCH($A108,J!$A$1:$A$200,0),MATCH(R$8,J!$A$1:$ZZ$1,0))&lt;&gt;"",INDEX(J!$A$1:$ZZ$200,MATCH($A108,J!$A$1:$A$200,0),MATCH(R$8,J!$A$1:$ZZ$1,0)),""),"")</f>
        <v/>
      </c>
      <c r="S108" s="43" t="str">
        <f>IFERROR(IF(INDEX(J!$A$1:$ZZ$200,MATCH($A108,J!$A$1:$A$200,0),MATCH(S$8,J!$A$1:$ZZ$1,0))&lt;&gt;"",INDEX(J!$A$1:$ZZ$200,MATCH($A108,J!$A$1:$A$200,0),MATCH(S$8,J!$A$1:$ZZ$1,0)),""),"")</f>
        <v/>
      </c>
      <c r="T108" s="43" t="str">
        <f>IFERROR(IF(INDEX(J!$A$1:$ZZ$200,MATCH($A108,J!$A$1:$A$200,0),MATCH(T$8,J!$A$1:$ZZ$1,0))&lt;&gt;"",INDEX(J!$A$1:$ZZ$200,MATCH($A108,J!$A$1:$A$200,0),MATCH(T$8,J!$A$1:$ZZ$1,0)),""),"")</f>
        <v/>
      </c>
      <c r="U108" s="43" t="str">
        <f>IFERROR(IF(INDEX(J!$A$1:$ZZ$200,MATCH($A108,J!$A$1:$A$200,0),MATCH(U$8,J!$A$1:$ZZ$1,0))&lt;&gt;"",INDEX(J!$A$1:$ZZ$200,MATCH($A108,J!$A$1:$A$200,0),MATCH(U$8,J!$A$1:$ZZ$1,0)),""),"")</f>
        <v/>
      </c>
    </row>
    <row r="109" spans="1:21">
      <c r="A109" s="41" t="str">
        <f>IF(A108&lt;&gt;"",IF(INDEX(J!$A$1:$ZZ$200,MATCH(A108+1,J!$A$1:$A$200,0),MATCH(B$8,J!$A$1:$ZZ$1,0))&lt;&gt;"",A108+1,""),"")</f>
        <v/>
      </c>
      <c r="B109" s="42" t="str">
        <f>IFERROR(IF(INDEX(J!$A$1:$ZZ$200,MATCH($A109,J!$A$1:$A$200,0),MATCH(B$8,J!$A$1:$ZZ$1,0))&lt;&gt;"",INDEX(J!$A$1:$ZZ$200,MATCH($A109,J!$A$1:$A$200,0),MATCH(B$8,J!$A$1:$ZZ$1,0)),""),"")</f>
        <v/>
      </c>
      <c r="C109" s="43" t="str">
        <f>IFERROR(IF(INDEX(J!$A$1:$ZZ$200,MATCH($A109,J!$A$1:$A$200,0),MATCH(C$8,J!$A$1:$ZZ$1,0))&lt;&gt;"",INDEX(J!$A$1:$ZZ$200,MATCH($A109,J!$A$1:$A$200,0),MATCH(C$8,J!$A$1:$ZZ$1,0)),""),"")</f>
        <v/>
      </c>
      <c r="D109" s="10"/>
      <c r="E109" s="41" t="str">
        <f>IF(E108&lt;&gt;"",IF(INDEX(J!$A$1:$ZZ$200,MATCH(E108+1,J!$A$1:$A$200,0),MATCH(F$8,J!$A$1:$ZZ$1,0))&lt;&gt;"",E108+1,""),"")</f>
        <v/>
      </c>
      <c r="F109" s="43" t="str">
        <f>IFERROR(IF(INDEX(J!$A$1:$ZZ$200,MATCH($A109,J!$A$1:$A$200,0),MATCH(F$8,J!$A$1:$ZZ$1,0))&lt;&gt;"",INDEX(J!$A$1:$ZZ$200,MATCH($A109,J!$A$1:$A$200,0),MATCH(F$8,J!$A$1:$ZZ$1,0)),""),"")</f>
        <v/>
      </c>
      <c r="G109" s="43" t="str">
        <f>IFERROR(IF(INDEX(J!$A$1:$ZZ$200,MATCH($A109,J!$A$1:$A$200,0),MATCH(G$8,J!$A$1:$ZZ$1,0))&lt;&gt;"",INDEX(J!$A$1:$ZZ$200,MATCH($A109,J!$A$1:$A$200,0),MATCH(G$8,J!$A$1:$ZZ$1,0)),""),"")</f>
        <v/>
      </c>
      <c r="H109" s="43" t="str">
        <f>IFERROR(IF(INDEX(J!$A$1:$ZZ$200,MATCH($A109,J!$A$1:$A$200,0),MATCH(H$8,J!$A$1:$ZZ$1,0))&lt;&gt;"",INDEX(J!$A$1:$ZZ$200,MATCH($A109,J!$A$1:$A$200,0),MATCH(H$8,J!$A$1:$ZZ$1,0)),""),"")</f>
        <v/>
      </c>
      <c r="I109" s="43" t="str">
        <f>IFERROR(IF(INDEX(J!$A$1:$ZZ$200,MATCH($A109,J!$A$1:$A$200,0),MATCH(I$8,J!$A$1:$ZZ$1,0))&lt;&gt;"",INDEX(J!$A$1:$ZZ$200,MATCH($A109,J!$A$1:$A$200,0),MATCH(I$8,J!$A$1:$ZZ$1,0)),""),"")</f>
        <v/>
      </c>
      <c r="J109" s="44" t="str">
        <f>IFERROR(IF(INDEX(J!$A$1:$ZZ$200,MATCH($A109,J!$A$1:$A$200,0),MATCH(J$8,J!$A$1:$ZZ$1,0))&lt;&gt;"",INDEX(J!$A$1:$ZZ$200,MATCH($A109,J!$A$1:$A$200,0),MATCH(J$8,J!$A$1:$ZZ$1,0)),""),"")</f>
        <v/>
      </c>
      <c r="K109" s="10"/>
      <c r="L109" s="41" t="str">
        <f>IF(L108&lt;&gt;"",IF(INDEX(J!$A$1:$ZZ$200,MATCH(L108+1,J!$A$1:$A$200,0),MATCH(M$8,J!$A$1:$ZZ$1,0))&lt;&gt;"",L108+1,""),"")</f>
        <v/>
      </c>
      <c r="M109" s="43" t="str">
        <f>IFERROR(IF(INDEX(J!$A$1:$ZZ$200,MATCH($A109,J!$A$1:$A$200,0),MATCH(M$8,J!$A$1:$ZZ$1,0))&lt;&gt;"",INDEX(J!$A$1:$ZZ$200,MATCH($A109,J!$A$1:$A$200,0),MATCH(M$8,J!$A$1:$ZZ$1,0)),""),"")</f>
        <v/>
      </c>
      <c r="N109" s="43" t="str">
        <f>IFERROR(IF(INDEX(J!$A$1:$ZZ$200,MATCH($A109,J!$A$1:$A$200,0),MATCH(N$8,J!$A$1:$ZZ$1,0))&lt;&gt;"",INDEX(J!$A$1:$ZZ$200,MATCH($A109,J!$A$1:$A$200,0),MATCH(N$8,J!$A$1:$ZZ$1,0)),""),"")</f>
        <v/>
      </c>
      <c r="O109" s="43" t="str">
        <f>IFERROR(IF(INDEX(J!$A$1:$ZZ$200,MATCH($A109,J!$A$1:$A$200,0),MATCH(O$8,J!$A$1:$ZZ$1,0))&lt;&gt;"",INDEX(J!$A$1:$ZZ$200,MATCH($A109,J!$A$1:$A$200,0),MATCH(O$8,J!$A$1:$ZZ$1,0)),""),"")</f>
        <v/>
      </c>
      <c r="P109" s="10"/>
      <c r="Q109" s="41" t="str">
        <f>IF(Q108&lt;&gt;"",IF(INDEX(J!$A$1:$ZZ$200,MATCH(Q108+1,J!$A$1:$A$200,0),MATCH(R$8,J!$A$1:$ZZ$1,0))&lt;&gt;"",Q108+1,""),"")</f>
        <v/>
      </c>
      <c r="R109" s="43" t="str">
        <f>IFERROR(IF(INDEX(J!$A$1:$ZZ$200,MATCH($A109,J!$A$1:$A$200,0),MATCH(R$8,J!$A$1:$ZZ$1,0))&lt;&gt;"",INDEX(J!$A$1:$ZZ$200,MATCH($A109,J!$A$1:$A$200,0),MATCH(R$8,J!$A$1:$ZZ$1,0)),""),"")</f>
        <v/>
      </c>
      <c r="S109" s="43" t="str">
        <f>IFERROR(IF(INDEX(J!$A$1:$ZZ$200,MATCH($A109,J!$A$1:$A$200,0),MATCH(S$8,J!$A$1:$ZZ$1,0))&lt;&gt;"",INDEX(J!$A$1:$ZZ$200,MATCH($A109,J!$A$1:$A$200,0),MATCH(S$8,J!$A$1:$ZZ$1,0)),""),"")</f>
        <v/>
      </c>
      <c r="T109" s="43" t="str">
        <f>IFERROR(IF(INDEX(J!$A$1:$ZZ$200,MATCH($A109,J!$A$1:$A$200,0),MATCH(T$8,J!$A$1:$ZZ$1,0))&lt;&gt;"",INDEX(J!$A$1:$ZZ$200,MATCH($A109,J!$A$1:$A$200,0),MATCH(T$8,J!$A$1:$ZZ$1,0)),""),"")</f>
        <v/>
      </c>
      <c r="U109" s="43" t="str">
        <f>IFERROR(IF(INDEX(J!$A$1:$ZZ$200,MATCH($A109,J!$A$1:$A$200,0),MATCH(U$8,J!$A$1:$ZZ$1,0))&lt;&gt;"",INDEX(J!$A$1:$ZZ$200,MATCH($A109,J!$A$1:$A$200,0),MATCH(U$8,J!$A$1:$ZZ$1,0)),""),"")</f>
        <v/>
      </c>
    </row>
    <row r="110" spans="1:21">
      <c r="A110" s="41" t="str">
        <f>IF(A109&lt;&gt;"",IF(INDEX(J!$A$1:$ZZ$200,MATCH(A109+1,J!$A$1:$A$200,0),MATCH(B$8,J!$A$1:$ZZ$1,0))&lt;&gt;"",A109+1,""),"")</f>
        <v/>
      </c>
      <c r="B110" s="42" t="str">
        <f>IFERROR(IF(INDEX(J!$A$1:$ZZ$200,MATCH($A110,J!$A$1:$A$200,0),MATCH(B$8,J!$A$1:$ZZ$1,0))&lt;&gt;"",INDEX(J!$A$1:$ZZ$200,MATCH($A110,J!$A$1:$A$200,0),MATCH(B$8,J!$A$1:$ZZ$1,0)),""),"")</f>
        <v/>
      </c>
      <c r="C110" s="43" t="str">
        <f>IFERROR(IF(INDEX(J!$A$1:$ZZ$200,MATCH($A110,J!$A$1:$A$200,0),MATCH(C$8,J!$A$1:$ZZ$1,0))&lt;&gt;"",INDEX(J!$A$1:$ZZ$200,MATCH($A110,J!$A$1:$A$200,0),MATCH(C$8,J!$A$1:$ZZ$1,0)),""),"")</f>
        <v/>
      </c>
      <c r="D110" s="10"/>
      <c r="E110" s="41" t="str">
        <f>IF(E109&lt;&gt;"",IF(INDEX(J!$A$1:$ZZ$200,MATCH(E109+1,J!$A$1:$A$200,0),MATCH(F$8,J!$A$1:$ZZ$1,0))&lt;&gt;"",E109+1,""),"")</f>
        <v/>
      </c>
      <c r="F110" s="43" t="str">
        <f>IFERROR(IF(INDEX(J!$A$1:$ZZ$200,MATCH($A110,J!$A$1:$A$200,0),MATCH(F$8,J!$A$1:$ZZ$1,0))&lt;&gt;"",INDEX(J!$A$1:$ZZ$200,MATCH($A110,J!$A$1:$A$200,0),MATCH(F$8,J!$A$1:$ZZ$1,0)),""),"")</f>
        <v/>
      </c>
      <c r="G110" s="43" t="str">
        <f>IFERROR(IF(INDEX(J!$A$1:$ZZ$200,MATCH($A110,J!$A$1:$A$200,0),MATCH(G$8,J!$A$1:$ZZ$1,0))&lt;&gt;"",INDEX(J!$A$1:$ZZ$200,MATCH($A110,J!$A$1:$A$200,0),MATCH(G$8,J!$A$1:$ZZ$1,0)),""),"")</f>
        <v/>
      </c>
      <c r="H110" s="43" t="str">
        <f>IFERROR(IF(INDEX(J!$A$1:$ZZ$200,MATCH($A110,J!$A$1:$A$200,0),MATCH(H$8,J!$A$1:$ZZ$1,0))&lt;&gt;"",INDEX(J!$A$1:$ZZ$200,MATCH($A110,J!$A$1:$A$200,0),MATCH(H$8,J!$A$1:$ZZ$1,0)),""),"")</f>
        <v/>
      </c>
      <c r="I110" s="43" t="str">
        <f>IFERROR(IF(INDEX(J!$A$1:$ZZ$200,MATCH($A110,J!$A$1:$A$200,0),MATCH(I$8,J!$A$1:$ZZ$1,0))&lt;&gt;"",INDEX(J!$A$1:$ZZ$200,MATCH($A110,J!$A$1:$A$200,0),MATCH(I$8,J!$A$1:$ZZ$1,0)),""),"")</f>
        <v/>
      </c>
      <c r="J110" s="44" t="str">
        <f>IFERROR(IF(INDEX(J!$A$1:$ZZ$200,MATCH($A110,J!$A$1:$A$200,0),MATCH(J$8,J!$A$1:$ZZ$1,0))&lt;&gt;"",INDEX(J!$A$1:$ZZ$200,MATCH($A110,J!$A$1:$A$200,0),MATCH(J$8,J!$A$1:$ZZ$1,0)),""),"")</f>
        <v/>
      </c>
      <c r="K110" s="10"/>
      <c r="L110" s="41" t="str">
        <f>IF(L109&lt;&gt;"",IF(INDEX(J!$A$1:$ZZ$200,MATCH(L109+1,J!$A$1:$A$200,0),MATCH(M$8,J!$A$1:$ZZ$1,0))&lt;&gt;"",L109+1,""),"")</f>
        <v/>
      </c>
      <c r="M110" s="43" t="str">
        <f>IFERROR(IF(INDEX(J!$A$1:$ZZ$200,MATCH($A110,J!$A$1:$A$200,0),MATCH(M$8,J!$A$1:$ZZ$1,0))&lt;&gt;"",INDEX(J!$A$1:$ZZ$200,MATCH($A110,J!$A$1:$A$200,0),MATCH(M$8,J!$A$1:$ZZ$1,0)),""),"")</f>
        <v/>
      </c>
      <c r="N110" s="43" t="str">
        <f>IFERROR(IF(INDEX(J!$A$1:$ZZ$200,MATCH($A110,J!$A$1:$A$200,0),MATCH(N$8,J!$A$1:$ZZ$1,0))&lt;&gt;"",INDEX(J!$A$1:$ZZ$200,MATCH($A110,J!$A$1:$A$200,0),MATCH(N$8,J!$A$1:$ZZ$1,0)),""),"")</f>
        <v/>
      </c>
      <c r="O110" s="43" t="str">
        <f>IFERROR(IF(INDEX(J!$A$1:$ZZ$200,MATCH($A110,J!$A$1:$A$200,0),MATCH(O$8,J!$A$1:$ZZ$1,0))&lt;&gt;"",INDEX(J!$A$1:$ZZ$200,MATCH($A110,J!$A$1:$A$200,0),MATCH(O$8,J!$A$1:$ZZ$1,0)),""),"")</f>
        <v/>
      </c>
      <c r="P110" s="10"/>
      <c r="Q110" s="41" t="str">
        <f>IF(Q109&lt;&gt;"",IF(INDEX(J!$A$1:$ZZ$200,MATCH(Q109+1,J!$A$1:$A$200,0),MATCH(R$8,J!$A$1:$ZZ$1,0))&lt;&gt;"",Q109+1,""),"")</f>
        <v/>
      </c>
      <c r="R110" s="43" t="str">
        <f>IFERROR(IF(INDEX(J!$A$1:$ZZ$200,MATCH($A110,J!$A$1:$A$200,0),MATCH(R$8,J!$A$1:$ZZ$1,0))&lt;&gt;"",INDEX(J!$A$1:$ZZ$200,MATCH($A110,J!$A$1:$A$200,0),MATCH(R$8,J!$A$1:$ZZ$1,0)),""),"")</f>
        <v/>
      </c>
      <c r="S110" s="43" t="str">
        <f>IFERROR(IF(INDEX(J!$A$1:$ZZ$200,MATCH($A110,J!$A$1:$A$200,0),MATCH(S$8,J!$A$1:$ZZ$1,0))&lt;&gt;"",INDEX(J!$A$1:$ZZ$200,MATCH($A110,J!$A$1:$A$200,0),MATCH(S$8,J!$A$1:$ZZ$1,0)),""),"")</f>
        <v/>
      </c>
      <c r="T110" s="43" t="str">
        <f>IFERROR(IF(INDEX(J!$A$1:$ZZ$200,MATCH($A110,J!$A$1:$A$200,0),MATCH(T$8,J!$A$1:$ZZ$1,0))&lt;&gt;"",INDEX(J!$A$1:$ZZ$200,MATCH($A110,J!$A$1:$A$200,0),MATCH(T$8,J!$A$1:$ZZ$1,0)),""),"")</f>
        <v/>
      </c>
      <c r="U110" s="43" t="str">
        <f>IFERROR(IF(INDEX(J!$A$1:$ZZ$200,MATCH($A110,J!$A$1:$A$200,0),MATCH(U$8,J!$A$1:$ZZ$1,0))&lt;&gt;"",INDEX(J!$A$1:$ZZ$200,MATCH($A110,J!$A$1:$A$200,0),MATCH(U$8,J!$A$1:$ZZ$1,0)),""),"")</f>
        <v/>
      </c>
    </row>
    <row r="111" spans="1:21">
      <c r="A111" s="62" t="str">
        <f>IF(A110&lt;&gt;"",IF(INDEX(J!$A$1:$ZZ$200,MATCH(A110+1,J!$A$1:$A$200,0),MATCH(B$8,J!$A$1:$ZZ$1,0))&lt;&gt;"",A110+1,""),"")</f>
        <v/>
      </c>
      <c r="B111" s="63" t="str">
        <f>IFERROR(IF(INDEX(J!$A$1:$ZZ$200,MATCH($A111,J!$A$1:$A$200,0),MATCH(B$8,J!$A$1:$ZZ$1,0))&lt;&gt;"",INDEX(J!$A$1:$ZZ$200,MATCH($A111,J!$A$1:$A$200,0),MATCH(B$8,J!$A$1:$ZZ$1,0)),""),"")</f>
        <v/>
      </c>
      <c r="C111" s="64" t="str">
        <f>IFERROR(IF(INDEX(J!$A$1:$ZZ$200,MATCH($A111,J!$A$1:$A$200,0),MATCH(C$8,J!$A$1:$ZZ$1,0))&lt;&gt;"",INDEX(J!$A$1:$ZZ$200,MATCH($A111,J!$A$1:$A$200,0),MATCH(C$8,J!$A$1:$ZZ$1,0)),""),"")</f>
        <v/>
      </c>
      <c r="D111" s="10"/>
      <c r="E111" s="62" t="str">
        <f>IF(E110&lt;&gt;"",IF(INDEX(J!$A$1:$ZZ$200,MATCH(E110+1,J!$A$1:$A$200,0),MATCH(F$8,J!$A$1:$ZZ$1,0))&lt;&gt;"",E110+1,""),"")</f>
        <v/>
      </c>
      <c r="F111" s="64" t="str">
        <f>IFERROR(IF(INDEX(J!$A$1:$ZZ$200,MATCH($A111,J!$A$1:$A$200,0),MATCH(F$8,J!$A$1:$ZZ$1,0))&lt;&gt;"",INDEX(J!$A$1:$ZZ$200,MATCH($A111,J!$A$1:$A$200,0),MATCH(F$8,J!$A$1:$ZZ$1,0)),""),"")</f>
        <v/>
      </c>
      <c r="G111" s="64" t="str">
        <f>IFERROR(IF(INDEX(J!$A$1:$ZZ$200,MATCH($A111,J!$A$1:$A$200,0),MATCH(G$8,J!$A$1:$ZZ$1,0))&lt;&gt;"",INDEX(J!$A$1:$ZZ$200,MATCH($A111,J!$A$1:$A$200,0),MATCH(G$8,J!$A$1:$ZZ$1,0)),""),"")</f>
        <v/>
      </c>
      <c r="H111" s="64" t="str">
        <f>IFERROR(IF(INDEX(J!$A$1:$ZZ$200,MATCH($A111,J!$A$1:$A$200,0),MATCH(H$8,J!$A$1:$ZZ$1,0))&lt;&gt;"",INDEX(J!$A$1:$ZZ$200,MATCH($A111,J!$A$1:$A$200,0),MATCH(H$8,J!$A$1:$ZZ$1,0)),""),"")</f>
        <v/>
      </c>
      <c r="I111" s="64" t="str">
        <f>IFERROR(IF(INDEX(J!$A$1:$ZZ$200,MATCH($A111,J!$A$1:$A$200,0),MATCH(I$8,J!$A$1:$ZZ$1,0))&lt;&gt;"",INDEX(J!$A$1:$ZZ$200,MATCH($A111,J!$A$1:$A$200,0),MATCH(I$8,J!$A$1:$ZZ$1,0)),""),"")</f>
        <v/>
      </c>
      <c r="J111" s="45" t="str">
        <f>IFERROR(IF(INDEX(J!$A$1:$ZZ$200,MATCH($A111,J!$A$1:$A$200,0),MATCH(J$8,J!$A$1:$ZZ$1,0))&lt;&gt;"",INDEX(J!$A$1:$ZZ$200,MATCH($A111,J!$A$1:$A$200,0),MATCH(J$8,J!$A$1:$ZZ$1,0)),""),"")</f>
        <v/>
      </c>
      <c r="K111" s="10"/>
      <c r="L111" s="41" t="str">
        <f>IF(L110&lt;&gt;"",IF(INDEX(J!$A$1:$ZZ$200,MATCH(L110+1,J!$A$1:$A$200,0),MATCH(M$8,J!$A$1:$ZZ$1,0))&lt;&gt;"",L110+1,""),"")</f>
        <v/>
      </c>
      <c r="M111" s="43" t="str">
        <f>IFERROR(IF(INDEX(J!$A$1:$ZZ$200,MATCH($A111,J!$A$1:$A$200,0),MATCH(M$8,J!$A$1:$ZZ$1,0))&lt;&gt;"",INDEX(J!$A$1:$ZZ$200,MATCH($A111,J!$A$1:$A$200,0),MATCH(M$8,J!$A$1:$ZZ$1,0)),""),"")</f>
        <v/>
      </c>
      <c r="N111" s="43" t="str">
        <f>IFERROR(IF(INDEX(J!$A$1:$ZZ$200,MATCH($A111,J!$A$1:$A$200,0),MATCH(N$8,J!$A$1:$ZZ$1,0))&lt;&gt;"",INDEX(J!$A$1:$ZZ$200,MATCH($A111,J!$A$1:$A$200,0),MATCH(N$8,J!$A$1:$ZZ$1,0)),""),"")</f>
        <v/>
      </c>
      <c r="O111" s="43" t="str">
        <f>IFERROR(IF(INDEX(J!$A$1:$ZZ$200,MATCH($A111,J!$A$1:$A$200,0),MATCH(O$8,J!$A$1:$ZZ$1,0))&lt;&gt;"",INDEX(J!$A$1:$ZZ$200,MATCH($A111,J!$A$1:$A$200,0),MATCH(O$8,J!$A$1:$ZZ$1,0)),""),"")</f>
        <v/>
      </c>
      <c r="P111" s="10"/>
      <c r="Q111" s="62" t="str">
        <f>IF(Q110&lt;&gt;"",IF(INDEX(J!$A$1:$ZZ$200,MATCH(Q110+1,J!$A$1:$A$200,0),MATCH(R$8,J!$A$1:$ZZ$1,0))&lt;&gt;"",Q110+1,""),"")</f>
        <v/>
      </c>
      <c r="R111" s="64" t="str">
        <f>IFERROR(IF(INDEX(J!$A$1:$ZZ$200,MATCH($A111,J!$A$1:$A$200,0),MATCH(R$8,J!$A$1:$ZZ$1,0))&lt;&gt;"",INDEX(J!$A$1:$ZZ$200,MATCH($A111,J!$A$1:$A$200,0),MATCH(R$8,J!$A$1:$ZZ$1,0)),""),"")</f>
        <v/>
      </c>
      <c r="S111" s="64" t="str">
        <f>IFERROR(IF(INDEX(J!$A$1:$ZZ$200,MATCH($A111,J!$A$1:$A$200,0),MATCH(S$8,J!$A$1:$ZZ$1,0))&lt;&gt;"",INDEX(J!$A$1:$ZZ$200,MATCH($A111,J!$A$1:$A$200,0),MATCH(S$8,J!$A$1:$ZZ$1,0)),""),"")</f>
        <v/>
      </c>
      <c r="T111" s="64" t="str">
        <f>IFERROR(IF(INDEX(J!$A$1:$ZZ$200,MATCH($A111,J!$A$1:$A$200,0),MATCH(T$8,J!$A$1:$ZZ$1,0))&lt;&gt;"",INDEX(J!$A$1:$ZZ$200,MATCH($A111,J!$A$1:$A$200,0),MATCH(T$8,J!$A$1:$ZZ$1,0)),""),"")</f>
        <v/>
      </c>
      <c r="U111" s="64" t="str">
        <f>IFERROR(IF(INDEX(J!$A$1:$ZZ$200,MATCH($A111,J!$A$1:$A$200,0),MATCH(U$8,J!$A$1:$ZZ$1,0))&lt;&gt;"",INDEX(J!$A$1:$ZZ$200,MATCH($A111,J!$A$1:$A$200,0),MATCH(U$8,J!$A$1:$ZZ$1,0)),""),"")</f>
        <v/>
      </c>
    </row>
    <row r="112" spans="1:21">
      <c r="A112" s="39"/>
      <c r="B112" s="39"/>
      <c r="C112" s="39"/>
      <c r="D112" s="10"/>
      <c r="E112" s="39"/>
      <c r="F112" s="39"/>
      <c r="G112" s="39"/>
      <c r="H112" s="39"/>
      <c r="I112" s="39"/>
      <c r="J112" s="39"/>
      <c r="K112" s="10"/>
      <c r="L112" s="65"/>
      <c r="M112" s="65"/>
      <c r="N112" s="65"/>
      <c r="O112" s="65"/>
      <c r="P112" s="10"/>
      <c r="Q112" s="39"/>
      <c r="R112" s="39"/>
      <c r="S112" s="39"/>
      <c r="T112" s="39"/>
      <c r="U112" s="39"/>
    </row>
    <row r="113" spans="1:21">
      <c r="A113" s="39"/>
      <c r="B113" s="39"/>
      <c r="C113" s="39"/>
      <c r="D113" s="10"/>
      <c r="E113" s="39"/>
      <c r="F113" s="39"/>
      <c r="G113" s="39"/>
      <c r="H113" s="39"/>
      <c r="I113" s="39"/>
      <c r="J113" s="39"/>
      <c r="K113" s="10"/>
      <c r="L113" s="65"/>
      <c r="M113" s="65"/>
      <c r="N113" s="65"/>
      <c r="O113" s="65"/>
      <c r="P113" s="10"/>
      <c r="Q113" s="39"/>
      <c r="R113" s="39"/>
      <c r="S113" s="39"/>
      <c r="T113" s="39"/>
      <c r="U113" s="39"/>
    </row>
    <row r="114" spans="1:21">
      <c r="A114" s="39"/>
      <c r="B114" s="39"/>
      <c r="C114" s="39"/>
      <c r="D114" s="10"/>
      <c r="E114" s="39"/>
      <c r="F114" s="39"/>
      <c r="G114" s="39"/>
      <c r="H114" s="39"/>
      <c r="I114" s="39"/>
      <c r="J114" s="39"/>
      <c r="K114" s="10"/>
      <c r="L114" s="65"/>
      <c r="M114" s="65"/>
      <c r="N114" s="65"/>
      <c r="O114" s="65"/>
      <c r="P114" s="10"/>
      <c r="Q114" s="39"/>
      <c r="R114" s="39"/>
      <c r="S114" s="39"/>
      <c r="T114" s="39"/>
      <c r="U114" s="39"/>
    </row>
    <row r="115" spans="1:21">
      <c r="A115" s="39"/>
      <c r="B115" s="39"/>
      <c r="C115" s="39"/>
      <c r="D115" s="10"/>
      <c r="E115" s="39"/>
      <c r="F115" s="39"/>
      <c r="G115" s="39"/>
      <c r="H115" s="39"/>
      <c r="I115" s="39"/>
      <c r="J115" s="39"/>
      <c r="K115" s="10"/>
      <c r="L115" s="65"/>
      <c r="M115" s="65"/>
      <c r="N115" s="65"/>
      <c r="O115" s="65"/>
      <c r="P115" s="10"/>
      <c r="Q115" s="39"/>
      <c r="R115" s="39"/>
      <c r="S115" s="39"/>
      <c r="T115" s="39"/>
      <c r="U115" s="39"/>
    </row>
    <row r="116" spans="1:21">
      <c r="A116" s="39"/>
      <c r="B116" s="39"/>
      <c r="C116" s="39"/>
      <c r="D116" s="10"/>
      <c r="E116" s="39"/>
      <c r="F116" s="39"/>
      <c r="G116" s="39"/>
      <c r="H116" s="39"/>
      <c r="I116" s="39"/>
      <c r="J116" s="39"/>
      <c r="K116" s="10"/>
      <c r="L116" s="65"/>
      <c r="M116" s="65"/>
      <c r="N116" s="65"/>
      <c r="O116" s="65"/>
      <c r="P116" s="10"/>
      <c r="Q116" s="39"/>
      <c r="R116" s="39"/>
      <c r="S116" s="39"/>
      <c r="T116" s="39"/>
      <c r="U116" s="39"/>
    </row>
    <row r="117" spans="1:21">
      <c r="A117" s="39"/>
      <c r="B117" s="39"/>
      <c r="C117" s="39"/>
      <c r="D117" s="10"/>
      <c r="E117" s="39"/>
      <c r="F117" s="39"/>
      <c r="G117" s="39"/>
      <c r="H117" s="39"/>
      <c r="I117" s="39"/>
      <c r="J117" s="39"/>
      <c r="K117" s="10"/>
      <c r="L117" s="65"/>
      <c r="M117" s="65"/>
      <c r="N117" s="65"/>
      <c r="O117" s="65"/>
      <c r="P117" s="10"/>
      <c r="Q117" s="39"/>
      <c r="R117" s="39"/>
      <c r="S117" s="39"/>
      <c r="T117" s="39"/>
      <c r="U117" s="39"/>
    </row>
    <row r="118" spans="1:21">
      <c r="A118" s="39"/>
      <c r="B118" s="39"/>
      <c r="C118" s="39"/>
      <c r="D118" s="10"/>
      <c r="E118" s="39"/>
      <c r="F118" s="39"/>
      <c r="G118" s="39"/>
      <c r="H118" s="39"/>
      <c r="I118" s="39"/>
      <c r="J118" s="39"/>
      <c r="K118" s="10"/>
      <c r="L118" s="65"/>
      <c r="M118" s="65"/>
      <c r="N118" s="65"/>
      <c r="O118" s="65"/>
      <c r="P118" s="10"/>
      <c r="Q118" s="39"/>
      <c r="R118" s="39"/>
      <c r="S118" s="39"/>
      <c r="T118" s="39"/>
      <c r="U118" s="39"/>
    </row>
    <row r="119" spans="1:21">
      <c r="A119" s="39"/>
      <c r="B119" s="39"/>
      <c r="C119" s="39"/>
      <c r="D119" s="10"/>
      <c r="E119" s="39"/>
      <c r="F119" s="39"/>
      <c r="G119" s="39"/>
      <c r="H119" s="39"/>
      <c r="I119" s="39"/>
      <c r="J119" s="39"/>
      <c r="K119" s="10"/>
      <c r="L119" s="65"/>
      <c r="M119" s="65"/>
      <c r="N119" s="65"/>
      <c r="O119" s="65"/>
      <c r="P119" s="10"/>
      <c r="Q119" s="39"/>
      <c r="R119" s="39"/>
      <c r="S119" s="39"/>
      <c r="T119" s="39"/>
      <c r="U119" s="39"/>
    </row>
    <row r="120" spans="1:21">
      <c r="A120" s="39"/>
      <c r="B120" s="39"/>
      <c r="C120" s="39"/>
      <c r="D120" s="10"/>
      <c r="E120" s="39"/>
      <c r="F120" s="39"/>
      <c r="G120" s="39"/>
      <c r="H120" s="39"/>
      <c r="I120" s="39"/>
      <c r="J120" s="39"/>
      <c r="K120" s="10"/>
      <c r="L120" s="65"/>
      <c r="M120" s="65"/>
      <c r="N120" s="65"/>
      <c r="O120" s="65"/>
      <c r="P120" s="10"/>
      <c r="Q120" s="39"/>
      <c r="R120" s="39"/>
      <c r="S120" s="39"/>
      <c r="T120" s="39"/>
      <c r="U120" s="39"/>
    </row>
    <row r="121" spans="1:21">
      <c r="A121" s="39"/>
      <c r="B121" s="39"/>
      <c r="C121" s="39"/>
      <c r="D121" s="10"/>
      <c r="E121" s="39"/>
      <c r="F121" s="39"/>
      <c r="G121" s="39"/>
      <c r="H121" s="39"/>
      <c r="I121" s="39"/>
      <c r="J121" s="39"/>
      <c r="K121" s="10"/>
      <c r="L121" s="65"/>
      <c r="M121" s="65"/>
      <c r="N121" s="65"/>
      <c r="O121" s="65"/>
      <c r="P121" s="10"/>
      <c r="Q121" s="39"/>
      <c r="R121" s="39"/>
      <c r="S121" s="39"/>
      <c r="T121" s="39"/>
      <c r="U121" s="39"/>
    </row>
    <row r="122" spans="1:21">
      <c r="A122" s="39"/>
      <c r="B122" s="39"/>
      <c r="C122" s="39"/>
      <c r="D122" s="10"/>
      <c r="E122" s="39"/>
      <c r="F122" s="39"/>
      <c r="G122" s="39"/>
      <c r="H122" s="39"/>
      <c r="I122" s="39"/>
      <c r="J122" s="39"/>
      <c r="K122" s="10"/>
      <c r="L122" s="65"/>
      <c r="M122" s="65"/>
      <c r="N122" s="65"/>
      <c r="O122" s="65"/>
      <c r="P122" s="10"/>
      <c r="Q122" s="39"/>
      <c r="R122" s="39"/>
      <c r="S122" s="39"/>
      <c r="T122" s="39"/>
      <c r="U122" s="39"/>
    </row>
    <row r="123" spans="1:21">
      <c r="A123" s="39"/>
      <c r="B123" s="39"/>
      <c r="C123" s="39"/>
      <c r="D123" s="10"/>
      <c r="E123" s="39"/>
      <c r="F123" s="39"/>
      <c r="G123" s="39"/>
      <c r="H123" s="39"/>
      <c r="I123" s="39"/>
      <c r="J123" s="39"/>
      <c r="K123" s="10"/>
      <c r="L123" s="65"/>
      <c r="M123" s="65"/>
      <c r="N123" s="65"/>
      <c r="O123" s="65"/>
      <c r="P123" s="10"/>
      <c r="Q123" s="39"/>
      <c r="R123" s="39"/>
      <c r="S123" s="39"/>
      <c r="T123" s="39"/>
      <c r="U123" s="39"/>
    </row>
    <row r="124" spans="1:21">
      <c r="A124" s="39"/>
      <c r="B124" s="39"/>
      <c r="C124" s="39"/>
      <c r="D124" s="10"/>
      <c r="E124" s="39"/>
      <c r="F124" s="39"/>
      <c r="G124" s="39"/>
      <c r="H124" s="39"/>
      <c r="I124" s="39"/>
      <c r="J124" s="39"/>
      <c r="K124" s="10"/>
      <c r="L124" s="65"/>
      <c r="M124" s="65"/>
      <c r="N124" s="65"/>
      <c r="O124" s="65"/>
      <c r="P124" s="10"/>
      <c r="Q124" s="39"/>
      <c r="R124" s="39"/>
      <c r="S124" s="39"/>
      <c r="T124" s="39"/>
      <c r="U124" s="39"/>
    </row>
    <row r="125" spans="1:21">
      <c r="A125" s="39"/>
      <c r="B125" s="39"/>
      <c r="C125" s="39"/>
      <c r="D125" s="10"/>
      <c r="E125" s="39"/>
      <c r="F125" s="39"/>
      <c r="G125" s="39"/>
      <c r="H125" s="39"/>
      <c r="I125" s="39"/>
      <c r="J125" s="39"/>
      <c r="K125" s="10"/>
      <c r="L125" s="65"/>
      <c r="M125" s="65"/>
      <c r="N125" s="65"/>
      <c r="O125" s="65"/>
      <c r="P125" s="10"/>
      <c r="Q125" s="39"/>
      <c r="R125" s="39"/>
      <c r="S125" s="39"/>
      <c r="T125" s="39"/>
      <c r="U125" s="39"/>
    </row>
    <row r="126" spans="1:21">
      <c r="A126" s="39"/>
      <c r="B126" s="39"/>
      <c r="C126" s="39"/>
      <c r="D126" s="10"/>
      <c r="E126" s="39"/>
      <c r="F126" s="39"/>
      <c r="G126" s="39"/>
      <c r="H126" s="39"/>
      <c r="I126" s="39"/>
      <c r="J126" s="39"/>
      <c r="K126" s="10"/>
      <c r="L126" s="65"/>
      <c r="M126" s="65"/>
      <c r="N126" s="65"/>
      <c r="O126" s="65"/>
      <c r="P126" s="10"/>
      <c r="Q126" s="39"/>
      <c r="R126" s="39"/>
      <c r="S126" s="39"/>
      <c r="T126" s="39"/>
      <c r="U126" s="39"/>
    </row>
    <row r="127" spans="1:21">
      <c r="A127" s="39"/>
      <c r="B127" s="39"/>
      <c r="C127" s="39"/>
      <c r="D127" s="10"/>
      <c r="E127" s="39"/>
      <c r="F127" s="39"/>
      <c r="G127" s="39"/>
      <c r="H127" s="39"/>
      <c r="I127" s="39"/>
      <c r="J127" s="39"/>
      <c r="K127" s="10"/>
      <c r="L127" s="65"/>
      <c r="M127" s="65"/>
      <c r="N127" s="65"/>
      <c r="O127" s="65"/>
      <c r="P127" s="10"/>
      <c r="Q127" s="39"/>
      <c r="R127" s="39"/>
      <c r="S127" s="39"/>
      <c r="T127" s="39"/>
      <c r="U127" s="39"/>
    </row>
    <row r="128" spans="1:21">
      <c r="A128" s="39"/>
      <c r="B128" s="39"/>
      <c r="C128" s="39"/>
      <c r="D128" s="10"/>
      <c r="E128" s="39"/>
      <c r="F128" s="39"/>
      <c r="G128" s="39"/>
      <c r="H128" s="39"/>
      <c r="I128" s="39"/>
      <c r="J128" s="39"/>
      <c r="K128" s="10"/>
      <c r="L128" s="65"/>
      <c r="M128" s="65"/>
      <c r="N128" s="65"/>
      <c r="O128" s="65"/>
      <c r="P128" s="10"/>
      <c r="Q128" s="39"/>
      <c r="R128" s="39"/>
      <c r="S128" s="39"/>
      <c r="T128" s="39"/>
      <c r="U128" s="39"/>
    </row>
    <row r="129" spans="1:21">
      <c r="A129" s="39"/>
      <c r="B129" s="39"/>
      <c r="C129" s="39"/>
      <c r="D129" s="10"/>
      <c r="E129" s="39"/>
      <c r="F129" s="39"/>
      <c r="G129" s="39"/>
      <c r="H129" s="39"/>
      <c r="I129" s="39"/>
      <c r="J129" s="39"/>
      <c r="K129" s="10"/>
      <c r="L129" s="65"/>
      <c r="M129" s="65"/>
      <c r="N129" s="65"/>
      <c r="O129" s="65"/>
      <c r="P129" s="10"/>
      <c r="Q129" s="39"/>
      <c r="R129" s="39"/>
      <c r="S129" s="39"/>
      <c r="T129" s="39"/>
      <c r="U129" s="39"/>
    </row>
    <row r="130" spans="1:21">
      <c r="A130" s="39"/>
      <c r="B130" s="39"/>
      <c r="C130" s="39"/>
      <c r="D130" s="10"/>
      <c r="E130" s="39"/>
      <c r="F130" s="39"/>
      <c r="G130" s="39"/>
      <c r="H130" s="39"/>
      <c r="I130" s="39"/>
      <c r="J130" s="39"/>
      <c r="K130" s="10"/>
      <c r="L130" s="65"/>
      <c r="M130" s="65"/>
      <c r="N130" s="65"/>
      <c r="O130" s="65"/>
      <c r="P130" s="10"/>
      <c r="Q130" s="39"/>
      <c r="R130" s="39"/>
      <c r="S130" s="39"/>
      <c r="T130" s="39"/>
      <c r="U130" s="39"/>
    </row>
    <row r="131" spans="1:21">
      <c r="A131" s="39"/>
      <c r="B131" s="39"/>
      <c r="C131" s="39"/>
      <c r="D131" s="10"/>
      <c r="E131" s="39"/>
      <c r="F131" s="39"/>
      <c r="G131" s="39"/>
      <c r="H131" s="39"/>
      <c r="I131" s="39"/>
      <c r="J131" s="39"/>
      <c r="K131" s="10"/>
      <c r="L131" s="65"/>
      <c r="M131" s="65"/>
      <c r="N131" s="65"/>
      <c r="O131" s="65"/>
      <c r="P131" s="10"/>
      <c r="Q131" s="39"/>
      <c r="R131" s="39"/>
      <c r="S131" s="39"/>
      <c r="T131" s="39"/>
      <c r="U131" s="39"/>
    </row>
    <row r="132" spans="1:21">
      <c r="A132" s="39"/>
      <c r="B132" s="39"/>
      <c r="C132" s="39"/>
      <c r="D132" s="10"/>
      <c r="E132" s="39"/>
      <c r="F132" s="39"/>
      <c r="G132" s="39"/>
      <c r="H132" s="39"/>
      <c r="I132" s="39"/>
      <c r="J132" s="39"/>
      <c r="K132" s="10"/>
      <c r="L132" s="65"/>
      <c r="M132" s="65"/>
      <c r="N132" s="65"/>
      <c r="O132" s="65"/>
      <c r="P132" s="10"/>
      <c r="Q132" s="39"/>
      <c r="R132" s="39"/>
      <c r="S132" s="39"/>
      <c r="T132" s="39"/>
      <c r="U132" s="39"/>
    </row>
    <row r="133" spans="1:21">
      <c r="A133" s="39"/>
      <c r="B133" s="39"/>
      <c r="C133" s="39"/>
      <c r="D133" s="10"/>
      <c r="E133" s="39"/>
      <c r="F133" s="39"/>
      <c r="G133" s="39"/>
      <c r="H133" s="39"/>
      <c r="I133" s="39"/>
      <c r="J133" s="39"/>
      <c r="K133" s="10"/>
      <c r="L133" s="65"/>
      <c r="M133" s="65"/>
      <c r="N133" s="65"/>
      <c r="O133" s="65"/>
      <c r="P133" s="10"/>
      <c r="Q133" s="39"/>
      <c r="R133" s="39"/>
      <c r="S133" s="39"/>
      <c r="T133" s="39"/>
      <c r="U133" s="39"/>
    </row>
    <row r="134" spans="1:21">
      <c r="A134" s="39"/>
      <c r="B134" s="39"/>
      <c r="C134" s="39"/>
      <c r="D134" s="10"/>
      <c r="E134" s="39"/>
      <c r="F134" s="39"/>
      <c r="G134" s="39"/>
      <c r="H134" s="39"/>
      <c r="I134" s="39"/>
      <c r="J134" s="39"/>
      <c r="K134" s="10"/>
      <c r="L134" s="65"/>
      <c r="M134" s="65"/>
      <c r="N134" s="65"/>
      <c r="O134" s="65"/>
      <c r="P134" s="10"/>
      <c r="Q134" s="39"/>
      <c r="R134" s="39"/>
      <c r="S134" s="39"/>
      <c r="T134" s="39"/>
      <c r="U134" s="39"/>
    </row>
    <row r="135" spans="1:21">
      <c r="A135" s="39"/>
      <c r="B135" s="39"/>
      <c r="C135" s="39"/>
      <c r="D135" s="10"/>
      <c r="E135" s="39"/>
      <c r="F135" s="39"/>
      <c r="G135" s="39"/>
      <c r="H135" s="39"/>
      <c r="I135" s="39"/>
      <c r="J135" s="39"/>
      <c r="K135" s="10"/>
      <c r="L135" s="65"/>
      <c r="M135" s="65"/>
      <c r="N135" s="65"/>
      <c r="O135" s="65"/>
      <c r="P135" s="10"/>
      <c r="Q135" s="39"/>
      <c r="R135" s="39"/>
      <c r="S135" s="39"/>
      <c r="T135" s="39"/>
      <c r="U135" s="39"/>
    </row>
    <row r="136" spans="1:21">
      <c r="A136" s="39"/>
      <c r="B136" s="39"/>
      <c r="C136" s="39"/>
      <c r="D136" s="10"/>
      <c r="E136" s="39"/>
      <c r="F136" s="39"/>
      <c r="G136" s="39"/>
      <c r="H136" s="39"/>
      <c r="I136" s="39"/>
      <c r="J136" s="39"/>
      <c r="K136" s="10"/>
      <c r="L136" s="65"/>
      <c r="M136" s="65"/>
      <c r="N136" s="65"/>
      <c r="O136" s="65"/>
      <c r="P136" s="10"/>
      <c r="Q136" s="39"/>
      <c r="R136" s="39"/>
      <c r="S136" s="39"/>
      <c r="T136" s="39"/>
      <c r="U136" s="39"/>
    </row>
    <row r="137" spans="1:21">
      <c r="A137" s="39"/>
      <c r="B137" s="39"/>
      <c r="C137" s="39"/>
      <c r="D137" s="10"/>
      <c r="E137" s="39"/>
      <c r="F137" s="39"/>
      <c r="G137" s="39"/>
      <c r="H137" s="39"/>
      <c r="I137" s="39"/>
      <c r="J137" s="39"/>
      <c r="K137" s="10"/>
      <c r="L137" s="65"/>
      <c r="M137" s="65"/>
      <c r="N137" s="65"/>
      <c r="O137" s="65"/>
      <c r="P137" s="10"/>
      <c r="Q137" s="39"/>
      <c r="R137" s="39"/>
      <c r="S137" s="39"/>
      <c r="T137" s="39"/>
      <c r="U137" s="39"/>
    </row>
    <row r="138" spans="1:21">
      <c r="A138" s="39"/>
      <c r="B138" s="39"/>
      <c r="C138" s="39"/>
      <c r="D138" s="10"/>
      <c r="E138" s="39"/>
      <c r="F138" s="39"/>
      <c r="G138" s="39"/>
      <c r="H138" s="39"/>
      <c r="I138" s="39"/>
      <c r="J138" s="39"/>
      <c r="K138" s="10"/>
      <c r="L138" s="65"/>
      <c r="M138" s="65"/>
      <c r="N138" s="65"/>
      <c r="O138" s="65"/>
      <c r="P138" s="10"/>
      <c r="Q138" s="39"/>
      <c r="R138" s="39"/>
      <c r="S138" s="39"/>
      <c r="T138" s="39"/>
      <c r="U138" s="39"/>
    </row>
    <row r="139" spans="1:21">
      <c r="A139" s="39"/>
      <c r="B139" s="39"/>
      <c r="C139" s="39"/>
      <c r="D139" s="10"/>
      <c r="E139" s="39"/>
      <c r="F139" s="39"/>
      <c r="G139" s="39"/>
      <c r="H139" s="39"/>
      <c r="I139" s="39"/>
      <c r="J139" s="39"/>
      <c r="K139" s="10"/>
      <c r="L139" s="65"/>
      <c r="M139" s="65"/>
      <c r="N139" s="65"/>
      <c r="O139" s="65"/>
      <c r="P139" s="10"/>
      <c r="Q139" s="39"/>
      <c r="R139" s="39"/>
      <c r="S139" s="39"/>
      <c r="T139" s="39"/>
      <c r="U139" s="39"/>
    </row>
    <row r="140" spans="1:21">
      <c r="A140" s="39"/>
      <c r="B140" s="39"/>
      <c r="C140" s="39"/>
      <c r="D140" s="10"/>
      <c r="E140" s="39"/>
      <c r="F140" s="39"/>
      <c r="G140" s="39"/>
      <c r="H140" s="39"/>
      <c r="I140" s="39"/>
      <c r="J140" s="39"/>
      <c r="K140" s="10"/>
      <c r="L140" s="65"/>
      <c r="M140" s="65"/>
      <c r="N140" s="65"/>
      <c r="O140" s="65"/>
      <c r="P140" s="10"/>
      <c r="Q140" s="39"/>
      <c r="R140" s="39"/>
      <c r="S140" s="39"/>
      <c r="T140" s="39"/>
      <c r="U140" s="39"/>
    </row>
    <row r="141" spans="1:21">
      <c r="A141" s="39"/>
      <c r="B141" s="39"/>
      <c r="C141" s="39"/>
      <c r="D141" s="10"/>
      <c r="E141" s="39"/>
      <c r="F141" s="39"/>
      <c r="G141" s="39"/>
      <c r="H141" s="39"/>
      <c r="I141" s="39"/>
      <c r="J141" s="39"/>
      <c r="K141" s="10"/>
      <c r="L141" s="65"/>
      <c r="M141" s="65"/>
      <c r="N141" s="65"/>
      <c r="O141" s="65"/>
      <c r="P141" s="10"/>
      <c r="Q141" s="39"/>
      <c r="R141" s="39"/>
      <c r="S141" s="39"/>
      <c r="T141" s="39"/>
      <c r="U141" s="39"/>
    </row>
    <row r="142" spans="1:21">
      <c r="A142" s="39"/>
      <c r="B142" s="39"/>
      <c r="C142" s="39"/>
      <c r="D142" s="10"/>
      <c r="E142" s="39"/>
      <c r="F142" s="39"/>
      <c r="G142" s="39"/>
      <c r="H142" s="39"/>
      <c r="I142" s="39"/>
      <c r="J142" s="39"/>
      <c r="K142" s="10"/>
      <c r="L142" s="65"/>
      <c r="M142" s="65"/>
      <c r="N142" s="65"/>
      <c r="O142" s="65"/>
      <c r="P142" s="10"/>
      <c r="Q142" s="39"/>
      <c r="R142" s="39"/>
      <c r="S142" s="39"/>
      <c r="T142" s="39"/>
      <c r="U142" s="39"/>
    </row>
    <row r="143" spans="1:21">
      <c r="A143" s="39"/>
      <c r="B143" s="39"/>
      <c r="C143" s="39"/>
      <c r="D143" s="10"/>
      <c r="E143" s="39"/>
      <c r="F143" s="39"/>
      <c r="G143" s="39"/>
      <c r="H143" s="39"/>
      <c r="I143" s="39"/>
      <c r="J143" s="39"/>
      <c r="K143" s="10"/>
      <c r="L143" s="65"/>
      <c r="M143" s="65"/>
      <c r="N143" s="65"/>
      <c r="O143" s="65"/>
      <c r="P143" s="10"/>
      <c r="Q143" s="39"/>
      <c r="R143" s="39"/>
      <c r="S143" s="39"/>
      <c r="T143" s="39"/>
      <c r="U143" s="39"/>
    </row>
    <row r="144" spans="1:21">
      <c r="A144" s="39"/>
      <c r="B144" s="39"/>
      <c r="C144" s="39"/>
      <c r="D144" s="10"/>
      <c r="E144" s="39"/>
      <c r="F144" s="39"/>
      <c r="G144" s="39"/>
      <c r="H144" s="39"/>
      <c r="I144" s="39"/>
      <c r="J144" s="39"/>
      <c r="K144" s="10"/>
      <c r="L144" s="65"/>
      <c r="M144" s="65"/>
      <c r="N144" s="65"/>
      <c r="O144" s="65"/>
      <c r="P144" s="10"/>
      <c r="Q144" s="39"/>
      <c r="R144" s="39"/>
      <c r="S144" s="39"/>
      <c r="T144" s="39"/>
      <c r="U144" s="39"/>
    </row>
    <row r="145" spans="1:21">
      <c r="A145" s="39"/>
      <c r="B145" s="39"/>
      <c r="C145" s="39"/>
      <c r="D145" s="10"/>
      <c r="E145" s="39"/>
      <c r="F145" s="39"/>
      <c r="G145" s="39"/>
      <c r="H145" s="39"/>
      <c r="I145" s="39"/>
      <c r="J145" s="39"/>
      <c r="K145" s="10"/>
      <c r="L145" s="65"/>
      <c r="M145" s="65"/>
      <c r="N145" s="65"/>
      <c r="O145" s="65"/>
      <c r="P145" s="10"/>
      <c r="Q145" s="39"/>
      <c r="R145" s="39"/>
      <c r="S145" s="39"/>
      <c r="T145" s="39"/>
      <c r="U145" s="39"/>
    </row>
    <row r="146" spans="1:21">
      <c r="A146" s="39"/>
      <c r="B146" s="39"/>
      <c r="C146" s="39"/>
      <c r="D146" s="10"/>
      <c r="E146" s="39"/>
      <c r="F146" s="39"/>
      <c r="G146" s="39"/>
      <c r="H146" s="39"/>
      <c r="I146" s="39"/>
      <c r="J146" s="39"/>
      <c r="K146" s="10"/>
      <c r="L146" s="65"/>
      <c r="M146" s="65"/>
      <c r="N146" s="65"/>
      <c r="O146" s="65"/>
      <c r="P146" s="10"/>
      <c r="Q146" s="39"/>
      <c r="R146" s="39"/>
      <c r="S146" s="39"/>
      <c r="T146" s="39"/>
      <c r="U146" s="39"/>
    </row>
    <row r="147" spans="1:21">
      <c r="A147" s="39"/>
      <c r="B147" s="39"/>
      <c r="C147" s="39"/>
      <c r="D147" s="10"/>
      <c r="E147" s="39"/>
      <c r="F147" s="39"/>
      <c r="G147" s="39"/>
      <c r="H147" s="39"/>
      <c r="I147" s="39"/>
      <c r="J147" s="39"/>
      <c r="K147" s="10"/>
      <c r="L147" s="65"/>
      <c r="M147" s="65"/>
      <c r="N147" s="65"/>
      <c r="O147" s="65"/>
      <c r="P147" s="10"/>
      <c r="Q147" s="39"/>
      <c r="R147" s="39"/>
      <c r="S147" s="39"/>
      <c r="T147" s="39"/>
      <c r="U147" s="39"/>
    </row>
    <row r="148" spans="1:21">
      <c r="A148" s="39"/>
      <c r="B148" s="39"/>
      <c r="C148" s="39"/>
      <c r="D148" s="10"/>
      <c r="E148" s="39"/>
      <c r="F148" s="39"/>
      <c r="G148" s="39"/>
      <c r="H148" s="39"/>
      <c r="I148" s="39"/>
      <c r="J148" s="39"/>
      <c r="K148" s="10"/>
      <c r="L148" s="65"/>
      <c r="M148" s="65"/>
      <c r="N148" s="65"/>
      <c r="O148" s="65"/>
      <c r="P148" s="10"/>
      <c r="Q148" s="39"/>
      <c r="R148" s="39"/>
      <c r="S148" s="39"/>
      <c r="T148" s="39"/>
      <c r="U148" s="39"/>
    </row>
    <row r="149" spans="1:21">
      <c r="A149" s="39"/>
      <c r="B149" s="39"/>
      <c r="C149" s="39"/>
      <c r="D149" s="10"/>
      <c r="E149" s="39"/>
      <c r="F149" s="39"/>
      <c r="G149" s="39"/>
      <c r="H149" s="39"/>
      <c r="I149" s="39"/>
      <c r="J149" s="39"/>
      <c r="K149" s="10"/>
      <c r="L149" s="65"/>
      <c r="M149" s="65"/>
      <c r="N149" s="65"/>
      <c r="O149" s="65"/>
      <c r="P149" s="10"/>
      <c r="Q149" s="39"/>
      <c r="R149" s="39"/>
      <c r="S149" s="39"/>
      <c r="T149" s="39"/>
      <c r="U149" s="39"/>
    </row>
    <row r="150" spans="1:21">
      <c r="A150" s="39"/>
      <c r="B150" s="39"/>
      <c r="C150" s="39"/>
      <c r="D150" s="10"/>
      <c r="E150" s="39"/>
      <c r="F150" s="39"/>
      <c r="G150" s="39"/>
      <c r="H150" s="39"/>
      <c r="I150" s="39"/>
      <c r="J150" s="39"/>
      <c r="K150" s="10"/>
      <c r="L150" s="65"/>
      <c r="M150" s="65"/>
      <c r="N150" s="65"/>
      <c r="O150" s="65"/>
      <c r="P150" s="10"/>
      <c r="Q150" s="39"/>
      <c r="R150" s="39"/>
      <c r="S150" s="39"/>
      <c r="T150" s="39"/>
      <c r="U150" s="39"/>
    </row>
    <row r="151" spans="1:21">
      <c r="A151" s="39"/>
      <c r="B151" s="39"/>
      <c r="C151" s="39"/>
      <c r="D151" s="10"/>
      <c r="E151" s="39"/>
      <c r="F151" s="39"/>
      <c r="G151" s="39"/>
      <c r="H151" s="39"/>
      <c r="I151" s="39"/>
      <c r="J151" s="39"/>
      <c r="K151" s="10"/>
      <c r="L151" s="65"/>
      <c r="M151" s="65"/>
      <c r="N151" s="65"/>
      <c r="O151" s="65"/>
      <c r="P151" s="10"/>
      <c r="Q151" s="39"/>
      <c r="R151" s="39"/>
      <c r="S151" s="39"/>
      <c r="T151" s="39"/>
      <c r="U151" s="39"/>
    </row>
    <row r="152" spans="1:21">
      <c r="A152" s="39"/>
      <c r="B152" s="39"/>
      <c r="C152" s="39"/>
      <c r="D152" s="10"/>
      <c r="E152" s="39"/>
      <c r="F152" s="39"/>
      <c r="G152" s="39"/>
      <c r="H152" s="39"/>
      <c r="I152" s="39"/>
      <c r="J152" s="39"/>
      <c r="K152" s="10"/>
      <c r="L152" s="65"/>
      <c r="M152" s="65"/>
      <c r="N152" s="65"/>
      <c r="O152" s="65"/>
      <c r="P152" s="10"/>
      <c r="Q152" s="39"/>
      <c r="R152" s="39"/>
      <c r="S152" s="39"/>
      <c r="T152" s="39"/>
      <c r="U152" s="39"/>
    </row>
    <row r="153" spans="1:21">
      <c r="A153" s="39"/>
      <c r="B153" s="39"/>
      <c r="C153" s="39"/>
      <c r="D153" s="10"/>
      <c r="E153" s="39"/>
      <c r="F153" s="39"/>
      <c r="G153" s="39"/>
      <c r="H153" s="39"/>
      <c r="I153" s="39"/>
      <c r="J153" s="39"/>
      <c r="K153" s="10"/>
      <c r="L153" s="65"/>
      <c r="M153" s="65"/>
      <c r="N153" s="65"/>
      <c r="O153" s="65"/>
      <c r="P153" s="10"/>
      <c r="Q153" s="39"/>
      <c r="R153" s="39"/>
      <c r="S153" s="39"/>
      <c r="T153" s="39"/>
      <c r="U153" s="39"/>
    </row>
    <row r="154" spans="1:21">
      <c r="A154" s="39"/>
      <c r="B154" s="39"/>
      <c r="C154" s="39"/>
      <c r="D154" s="10"/>
      <c r="E154" s="39"/>
      <c r="F154" s="39"/>
      <c r="G154" s="39"/>
      <c r="H154" s="39"/>
      <c r="I154" s="39"/>
      <c r="J154" s="39"/>
      <c r="K154" s="10"/>
      <c r="L154" s="65"/>
      <c r="M154" s="65"/>
      <c r="N154" s="65"/>
      <c r="O154" s="65"/>
      <c r="P154" s="10"/>
      <c r="Q154" s="39"/>
      <c r="R154" s="39"/>
      <c r="S154" s="39"/>
      <c r="T154" s="39"/>
      <c r="U154" s="39"/>
    </row>
    <row r="155" spans="1:21">
      <c r="A155" s="39"/>
      <c r="B155" s="39"/>
      <c r="C155" s="39"/>
      <c r="D155" s="10"/>
      <c r="E155" s="39"/>
      <c r="F155" s="39"/>
      <c r="G155" s="39"/>
      <c r="H155" s="39"/>
      <c r="I155" s="39"/>
      <c r="J155" s="39"/>
      <c r="K155" s="10"/>
      <c r="L155" s="65"/>
      <c r="M155" s="65"/>
      <c r="N155" s="65"/>
      <c r="O155" s="65"/>
      <c r="P155" s="10"/>
      <c r="Q155" s="39"/>
      <c r="R155" s="39"/>
      <c r="S155" s="39"/>
      <c r="T155" s="39"/>
      <c r="U155" s="39"/>
    </row>
    <row r="156" spans="1:21">
      <c r="A156" s="39"/>
      <c r="B156" s="39"/>
      <c r="C156" s="39"/>
      <c r="D156" s="10"/>
      <c r="E156" s="39"/>
      <c r="F156" s="39"/>
      <c r="G156" s="39"/>
      <c r="H156" s="39"/>
      <c r="I156" s="39"/>
      <c r="J156" s="39"/>
      <c r="K156" s="10"/>
      <c r="L156" s="65"/>
      <c r="M156" s="65"/>
      <c r="N156" s="65"/>
      <c r="O156" s="65"/>
      <c r="P156" s="10"/>
      <c r="Q156" s="39"/>
      <c r="R156" s="39"/>
      <c r="S156" s="39"/>
      <c r="T156" s="39"/>
      <c r="U156" s="39"/>
    </row>
    <row r="157" spans="1:21">
      <c r="A157" s="39"/>
      <c r="B157" s="39"/>
      <c r="C157" s="39"/>
      <c r="D157" s="10"/>
      <c r="E157" s="39"/>
      <c r="F157" s="39"/>
      <c r="G157" s="39"/>
      <c r="H157" s="39"/>
      <c r="I157" s="39"/>
      <c r="J157" s="39"/>
      <c r="K157" s="10"/>
      <c r="L157" s="65"/>
      <c r="M157" s="65"/>
      <c r="N157" s="65"/>
      <c r="O157" s="65"/>
      <c r="P157" s="10"/>
      <c r="Q157" s="39"/>
      <c r="R157" s="39"/>
      <c r="S157" s="39"/>
      <c r="T157" s="39"/>
      <c r="U157" s="39"/>
    </row>
    <row r="158" spans="1:21">
      <c r="A158" s="39"/>
      <c r="B158" s="39"/>
      <c r="C158" s="39"/>
      <c r="D158" s="10"/>
      <c r="E158" s="39"/>
      <c r="F158" s="39"/>
      <c r="G158" s="39"/>
      <c r="H158" s="39"/>
      <c r="I158" s="39"/>
      <c r="J158" s="39"/>
      <c r="K158" s="10"/>
      <c r="L158" s="65"/>
      <c r="M158" s="65"/>
      <c r="N158" s="65"/>
      <c r="O158" s="65"/>
      <c r="P158" s="10"/>
      <c r="Q158" s="39"/>
      <c r="R158" s="39"/>
      <c r="S158" s="39"/>
      <c r="T158" s="39"/>
      <c r="U158" s="39"/>
    </row>
    <row r="159" spans="1:21">
      <c r="A159" s="39"/>
      <c r="B159" s="39"/>
      <c r="C159" s="39"/>
      <c r="D159" s="10"/>
      <c r="E159" s="39"/>
      <c r="F159" s="39"/>
      <c r="G159" s="39"/>
      <c r="H159" s="39"/>
      <c r="I159" s="39"/>
      <c r="J159" s="39"/>
      <c r="K159" s="10"/>
      <c r="L159" s="65"/>
      <c r="M159" s="65"/>
      <c r="N159" s="65"/>
      <c r="O159" s="65"/>
      <c r="P159" s="10"/>
      <c r="Q159" s="39"/>
      <c r="R159" s="39"/>
      <c r="S159" s="39"/>
      <c r="T159" s="39"/>
      <c r="U159" s="39"/>
    </row>
    <row r="160" spans="1:21">
      <c r="A160" s="39"/>
      <c r="B160" s="39"/>
      <c r="C160" s="39"/>
      <c r="D160" s="10"/>
      <c r="E160" s="39"/>
      <c r="F160" s="39"/>
      <c r="G160" s="39"/>
      <c r="H160" s="39"/>
      <c r="I160" s="39"/>
      <c r="J160" s="39"/>
      <c r="K160" s="10"/>
      <c r="L160" s="65"/>
      <c r="M160" s="65"/>
      <c r="N160" s="65"/>
      <c r="O160" s="65"/>
      <c r="P160" s="10"/>
      <c r="Q160" s="39"/>
      <c r="R160" s="39"/>
      <c r="S160" s="39"/>
      <c r="T160" s="39"/>
      <c r="U160" s="39"/>
    </row>
    <row r="161" spans="1:21">
      <c r="A161" s="39"/>
      <c r="B161" s="39"/>
      <c r="C161" s="39"/>
      <c r="D161" s="10"/>
      <c r="E161" s="39"/>
      <c r="F161" s="39"/>
      <c r="G161" s="39"/>
      <c r="H161" s="39"/>
      <c r="I161" s="39"/>
      <c r="J161" s="39"/>
      <c r="K161" s="10"/>
      <c r="L161" s="65"/>
      <c r="M161" s="65"/>
      <c r="N161" s="65"/>
      <c r="O161" s="65"/>
      <c r="P161" s="10"/>
      <c r="Q161" s="39"/>
      <c r="R161" s="39"/>
      <c r="S161" s="39"/>
      <c r="T161" s="39"/>
      <c r="U161" s="39"/>
    </row>
    <row r="162" spans="1:21">
      <c r="A162" s="39"/>
      <c r="B162" s="39"/>
      <c r="C162" s="39"/>
      <c r="D162" s="10"/>
      <c r="E162" s="39"/>
      <c r="F162" s="39"/>
      <c r="G162" s="39"/>
      <c r="H162" s="39"/>
      <c r="I162" s="39"/>
      <c r="J162" s="39"/>
      <c r="K162" s="10"/>
      <c r="L162" s="65"/>
      <c r="M162" s="65"/>
      <c r="N162" s="65"/>
      <c r="O162" s="65"/>
      <c r="P162" s="10"/>
      <c r="Q162" s="39"/>
      <c r="R162" s="39"/>
      <c r="S162" s="39"/>
      <c r="T162" s="39"/>
      <c r="U162" s="39"/>
    </row>
    <row r="163" spans="1:21">
      <c r="A163" s="39"/>
      <c r="B163" s="39"/>
      <c r="C163" s="39"/>
      <c r="D163" s="10"/>
      <c r="E163" s="39"/>
      <c r="F163" s="39"/>
      <c r="G163" s="39"/>
      <c r="H163" s="39"/>
      <c r="I163" s="39"/>
      <c r="J163" s="39"/>
      <c r="K163" s="10"/>
      <c r="L163" s="65"/>
      <c r="M163" s="65"/>
      <c r="N163" s="65"/>
      <c r="O163" s="65"/>
      <c r="P163" s="10"/>
      <c r="Q163" s="39"/>
      <c r="R163" s="39"/>
      <c r="S163" s="39"/>
      <c r="T163" s="39"/>
      <c r="U163" s="39"/>
    </row>
    <row r="164" spans="1:21">
      <c r="A164" s="39"/>
      <c r="B164" s="39"/>
      <c r="C164" s="39"/>
      <c r="D164" s="10"/>
      <c r="E164" s="39"/>
      <c r="F164" s="39"/>
      <c r="G164" s="39"/>
      <c r="H164" s="39"/>
      <c r="I164" s="39"/>
      <c r="J164" s="39"/>
      <c r="K164" s="10"/>
      <c r="L164" s="65"/>
      <c r="M164" s="65"/>
      <c r="N164" s="65"/>
      <c r="O164" s="65"/>
      <c r="P164" s="10"/>
      <c r="Q164" s="39"/>
      <c r="R164" s="39"/>
      <c r="S164" s="39"/>
      <c r="T164" s="39"/>
      <c r="U164" s="39"/>
    </row>
    <row r="165" spans="1:21">
      <c r="A165" s="39"/>
      <c r="B165" s="39"/>
      <c r="C165" s="39"/>
      <c r="D165" s="10"/>
      <c r="E165" s="39"/>
      <c r="F165" s="39"/>
      <c r="G165" s="39"/>
      <c r="H165" s="39"/>
      <c r="I165" s="39"/>
      <c r="J165" s="39"/>
      <c r="K165" s="10"/>
      <c r="L165" s="65"/>
      <c r="M165" s="65"/>
      <c r="N165" s="65"/>
      <c r="O165" s="65"/>
      <c r="P165" s="10"/>
      <c r="Q165" s="39"/>
      <c r="R165" s="39"/>
      <c r="S165" s="39"/>
      <c r="T165" s="39"/>
      <c r="U165" s="39"/>
    </row>
    <row r="166" spans="1:21">
      <c r="A166" s="39"/>
      <c r="B166" s="39"/>
      <c r="C166" s="39"/>
      <c r="D166" s="10"/>
      <c r="E166" s="39"/>
      <c r="F166" s="39"/>
      <c r="G166" s="39"/>
      <c r="H166" s="39"/>
      <c r="I166" s="39"/>
      <c r="J166" s="39"/>
      <c r="K166" s="10"/>
      <c r="L166" s="65"/>
      <c r="M166" s="65"/>
      <c r="N166" s="65"/>
      <c r="O166" s="65"/>
      <c r="P166" s="10"/>
      <c r="Q166" s="39"/>
      <c r="R166" s="39"/>
      <c r="S166" s="39"/>
      <c r="T166" s="39"/>
      <c r="U166" s="39"/>
    </row>
    <row r="167" spans="1:21">
      <c r="A167" s="39"/>
      <c r="B167" s="39"/>
      <c r="C167" s="39"/>
      <c r="D167" s="10"/>
      <c r="E167" s="39"/>
      <c r="F167" s="39"/>
      <c r="G167" s="39"/>
      <c r="H167" s="39"/>
      <c r="I167" s="39"/>
      <c r="J167" s="39"/>
      <c r="K167" s="10"/>
      <c r="L167" s="65"/>
      <c r="M167" s="65"/>
      <c r="N167" s="65"/>
      <c r="O167" s="65"/>
      <c r="P167" s="10"/>
      <c r="Q167" s="39"/>
      <c r="R167" s="39"/>
      <c r="S167" s="39"/>
      <c r="T167" s="39"/>
      <c r="U167" s="39"/>
    </row>
    <row r="168" spans="1:21">
      <c r="A168" s="39"/>
      <c r="B168" s="39"/>
      <c r="C168" s="39"/>
      <c r="D168" s="10"/>
      <c r="E168" s="39"/>
      <c r="F168" s="39"/>
      <c r="G168" s="39"/>
      <c r="H168" s="39"/>
      <c r="I168" s="39"/>
      <c r="J168" s="39"/>
      <c r="K168" s="10"/>
      <c r="L168" s="65"/>
      <c r="M168" s="65"/>
      <c r="N168" s="65"/>
      <c r="O168" s="65"/>
      <c r="P168" s="10"/>
      <c r="Q168" s="39"/>
      <c r="R168" s="39"/>
      <c r="S168" s="39"/>
      <c r="T168" s="39"/>
      <c r="U168" s="39"/>
    </row>
    <row r="169" spans="1:21">
      <c r="A169" s="39"/>
      <c r="B169" s="39"/>
      <c r="C169" s="39"/>
      <c r="D169" s="10"/>
      <c r="E169" s="39"/>
      <c r="F169" s="39"/>
      <c r="G169" s="39"/>
      <c r="H169" s="39"/>
      <c r="I169" s="39"/>
      <c r="J169" s="39"/>
      <c r="K169" s="10"/>
      <c r="L169" s="65"/>
      <c r="M169" s="65"/>
      <c r="N169" s="65"/>
      <c r="O169" s="65"/>
      <c r="P169" s="10"/>
      <c r="Q169" s="39"/>
      <c r="R169" s="39"/>
      <c r="S169" s="39"/>
      <c r="T169" s="39"/>
      <c r="U169" s="39"/>
    </row>
    <row r="170" spans="1:21">
      <c r="A170" s="39"/>
      <c r="B170" s="39"/>
      <c r="C170" s="39"/>
      <c r="D170" s="10"/>
      <c r="E170" s="39"/>
      <c r="F170" s="39"/>
      <c r="G170" s="39"/>
      <c r="H170" s="39"/>
      <c r="I170" s="39"/>
      <c r="J170" s="39"/>
      <c r="K170" s="10"/>
      <c r="L170" s="65"/>
      <c r="M170" s="65"/>
      <c r="N170" s="65"/>
      <c r="O170" s="65"/>
      <c r="P170" s="10"/>
      <c r="Q170" s="39"/>
      <c r="R170" s="39"/>
      <c r="S170" s="39"/>
      <c r="T170" s="39"/>
      <c r="U170" s="39"/>
    </row>
    <row r="171" spans="1:21">
      <c r="A171" s="39"/>
      <c r="B171" s="39"/>
      <c r="C171" s="39"/>
      <c r="D171" s="10"/>
      <c r="E171" s="39"/>
      <c r="F171" s="39"/>
      <c r="G171" s="39"/>
      <c r="H171" s="39"/>
      <c r="I171" s="39"/>
      <c r="J171" s="39"/>
      <c r="K171" s="10"/>
      <c r="L171" s="65"/>
      <c r="M171" s="65"/>
      <c r="N171" s="65"/>
      <c r="O171" s="65"/>
      <c r="P171" s="10"/>
      <c r="Q171" s="39"/>
      <c r="R171" s="39"/>
      <c r="S171" s="39"/>
      <c r="T171" s="39"/>
      <c r="U171" s="39"/>
    </row>
    <row r="172" spans="1:21">
      <c r="A172" s="39"/>
      <c r="B172" s="39"/>
      <c r="C172" s="39"/>
      <c r="D172" s="10"/>
      <c r="E172" s="39"/>
      <c r="F172" s="39"/>
      <c r="G172" s="39"/>
      <c r="H172" s="39"/>
      <c r="I172" s="39"/>
      <c r="J172" s="39"/>
      <c r="K172" s="10"/>
      <c r="L172" s="65"/>
      <c r="M172" s="65"/>
      <c r="N172" s="65"/>
      <c r="O172" s="65"/>
      <c r="P172" s="10"/>
      <c r="Q172" s="39"/>
      <c r="R172" s="39"/>
      <c r="S172" s="39"/>
      <c r="T172" s="39"/>
      <c r="U172" s="39"/>
    </row>
    <row r="173" spans="1:21">
      <c r="A173" s="39"/>
      <c r="B173" s="39"/>
      <c r="C173" s="39"/>
      <c r="D173" s="10"/>
      <c r="E173" s="39"/>
      <c r="F173" s="39"/>
      <c r="G173" s="39"/>
      <c r="H173" s="39"/>
      <c r="I173" s="39"/>
      <c r="J173" s="39"/>
      <c r="K173" s="10"/>
      <c r="L173" s="65"/>
      <c r="M173" s="65"/>
      <c r="N173" s="65"/>
      <c r="O173" s="65"/>
      <c r="P173" s="10"/>
      <c r="Q173" s="39"/>
      <c r="R173" s="39"/>
      <c r="S173" s="39"/>
      <c r="T173" s="39"/>
      <c r="U173" s="39"/>
    </row>
    <row r="174" spans="1:21">
      <c r="A174" s="39"/>
      <c r="B174" s="39"/>
      <c r="C174" s="39"/>
      <c r="D174" s="10"/>
      <c r="E174" s="39"/>
      <c r="F174" s="39"/>
      <c r="G174" s="39"/>
      <c r="H174" s="39"/>
      <c r="I174" s="39"/>
      <c r="J174" s="39"/>
      <c r="K174" s="10"/>
      <c r="L174" s="65"/>
      <c r="M174" s="65"/>
      <c r="N174" s="65"/>
      <c r="O174" s="65"/>
      <c r="P174" s="10"/>
      <c r="Q174" s="39"/>
      <c r="R174" s="39"/>
      <c r="S174" s="39"/>
      <c r="T174" s="39"/>
      <c r="U174" s="39"/>
    </row>
    <row r="175" spans="1:21">
      <c r="A175" s="39"/>
      <c r="B175" s="39"/>
      <c r="C175" s="39"/>
      <c r="D175" s="10"/>
      <c r="E175" s="39"/>
      <c r="F175" s="39"/>
      <c r="G175" s="39"/>
      <c r="H175" s="39"/>
      <c r="I175" s="39"/>
      <c r="J175" s="39"/>
      <c r="K175" s="10"/>
      <c r="L175" s="65"/>
      <c r="M175" s="65"/>
      <c r="N175" s="65"/>
      <c r="O175" s="65"/>
      <c r="P175" s="10"/>
      <c r="Q175" s="39"/>
      <c r="R175" s="39"/>
      <c r="S175" s="39"/>
      <c r="T175" s="39"/>
      <c r="U175" s="39"/>
    </row>
    <row r="176" spans="1:21">
      <c r="A176" s="39"/>
      <c r="B176" s="39"/>
      <c r="C176" s="39"/>
      <c r="D176" s="10"/>
      <c r="E176" s="39"/>
      <c r="F176" s="39"/>
      <c r="G176" s="39"/>
      <c r="H176" s="39"/>
      <c r="I176" s="39"/>
      <c r="J176" s="39"/>
      <c r="K176" s="10"/>
      <c r="L176" s="65"/>
      <c r="M176" s="65"/>
      <c r="N176" s="65"/>
      <c r="O176" s="65"/>
      <c r="P176" s="10"/>
      <c r="Q176" s="39"/>
      <c r="R176" s="39"/>
      <c r="S176" s="39"/>
      <c r="T176" s="39"/>
      <c r="U176" s="39"/>
    </row>
    <row r="177" spans="1:21">
      <c r="A177" s="39"/>
      <c r="B177" s="39"/>
      <c r="C177" s="39"/>
      <c r="D177" s="10"/>
      <c r="E177" s="39"/>
      <c r="F177" s="39"/>
      <c r="G177" s="39"/>
      <c r="H177" s="39"/>
      <c r="I177" s="39"/>
      <c r="J177" s="39"/>
      <c r="K177" s="10"/>
      <c r="L177" s="65"/>
      <c r="M177" s="65"/>
      <c r="N177" s="65"/>
      <c r="O177" s="65"/>
      <c r="P177" s="10"/>
      <c r="Q177" s="39"/>
      <c r="R177" s="39"/>
      <c r="S177" s="39"/>
      <c r="T177" s="39"/>
      <c r="U177" s="39"/>
    </row>
    <row r="178" spans="1:21">
      <c r="A178" s="39"/>
      <c r="B178" s="39"/>
      <c r="C178" s="39"/>
      <c r="D178" s="10"/>
      <c r="E178" s="39"/>
      <c r="F178" s="39"/>
      <c r="G178" s="39"/>
      <c r="H178" s="39"/>
      <c r="I178" s="39"/>
      <c r="J178" s="39"/>
      <c r="K178" s="10"/>
      <c r="L178" s="65"/>
      <c r="M178" s="65"/>
      <c r="N178" s="65"/>
      <c r="O178" s="65"/>
      <c r="P178" s="10"/>
      <c r="Q178" s="39"/>
      <c r="R178" s="39"/>
      <c r="S178" s="39"/>
      <c r="T178" s="39"/>
      <c r="U178" s="39"/>
    </row>
    <row r="179" spans="1:21">
      <c r="A179" s="39"/>
      <c r="B179" s="39"/>
      <c r="C179" s="39"/>
      <c r="D179" s="10"/>
      <c r="E179" s="39"/>
      <c r="F179" s="39"/>
      <c r="G179" s="39"/>
      <c r="H179" s="39"/>
      <c r="I179" s="39"/>
      <c r="J179" s="39"/>
      <c r="K179" s="10"/>
      <c r="L179" s="65"/>
      <c r="M179" s="65"/>
      <c r="N179" s="65"/>
      <c r="O179" s="65"/>
      <c r="P179" s="10"/>
      <c r="Q179" s="39"/>
      <c r="R179" s="39"/>
      <c r="S179" s="39"/>
      <c r="T179" s="39"/>
      <c r="U179" s="39"/>
    </row>
    <row r="180" spans="1:21">
      <c r="A180" s="39"/>
      <c r="B180" s="39"/>
      <c r="C180" s="39"/>
      <c r="D180" s="10"/>
      <c r="E180" s="39"/>
      <c r="F180" s="39"/>
      <c r="G180" s="39"/>
      <c r="H180" s="39"/>
      <c r="I180" s="39"/>
      <c r="J180" s="39"/>
      <c r="K180" s="10"/>
      <c r="L180" s="65"/>
      <c r="M180" s="65"/>
      <c r="N180" s="65"/>
      <c r="O180" s="65"/>
      <c r="P180" s="10"/>
      <c r="Q180" s="39"/>
      <c r="R180" s="39"/>
      <c r="S180" s="39"/>
      <c r="T180" s="39"/>
      <c r="U180" s="39"/>
    </row>
    <row r="181" spans="1:21">
      <c r="A181" s="39"/>
      <c r="B181" s="39"/>
      <c r="C181" s="39"/>
      <c r="D181" s="10"/>
      <c r="E181" s="39"/>
      <c r="F181" s="39"/>
      <c r="G181" s="39"/>
      <c r="H181" s="39"/>
      <c r="I181" s="39"/>
      <c r="J181" s="39"/>
      <c r="K181" s="10"/>
      <c r="L181" s="65"/>
      <c r="M181" s="65"/>
      <c r="N181" s="65"/>
      <c r="O181" s="65"/>
      <c r="P181" s="10"/>
      <c r="Q181" s="39"/>
      <c r="R181" s="39"/>
      <c r="S181" s="39"/>
      <c r="T181" s="39"/>
      <c r="U181" s="39"/>
    </row>
    <row r="182" spans="1:21">
      <c r="A182" s="39"/>
      <c r="B182" s="39"/>
      <c r="C182" s="39"/>
      <c r="D182" s="10"/>
      <c r="E182" s="39"/>
      <c r="F182" s="39"/>
      <c r="G182" s="39"/>
      <c r="H182" s="39"/>
      <c r="I182" s="39"/>
      <c r="J182" s="39"/>
      <c r="K182" s="10"/>
      <c r="L182" s="65"/>
      <c r="M182" s="65"/>
      <c r="N182" s="65"/>
      <c r="O182" s="65"/>
      <c r="P182" s="10"/>
      <c r="Q182" s="39"/>
      <c r="R182" s="39"/>
      <c r="S182" s="39"/>
      <c r="T182" s="39"/>
      <c r="U182" s="39"/>
    </row>
    <row r="183" spans="1:21">
      <c r="A183" s="39"/>
      <c r="B183" s="39"/>
      <c r="C183" s="39"/>
      <c r="D183" s="10"/>
      <c r="E183" s="39"/>
      <c r="F183" s="39"/>
      <c r="G183" s="39"/>
      <c r="H183" s="39"/>
      <c r="I183" s="39"/>
      <c r="J183" s="39"/>
      <c r="K183" s="10"/>
      <c r="L183" s="65"/>
      <c r="M183" s="65"/>
      <c r="N183" s="65"/>
      <c r="O183" s="65"/>
      <c r="P183" s="10"/>
      <c r="Q183" s="39"/>
      <c r="R183" s="39"/>
      <c r="S183" s="39"/>
      <c r="T183" s="39"/>
      <c r="U183" s="39"/>
    </row>
    <row r="184" spans="1:21">
      <c r="A184" s="39"/>
      <c r="B184" s="39"/>
      <c r="C184" s="39"/>
      <c r="D184" s="10"/>
      <c r="E184" s="39"/>
      <c r="F184" s="39"/>
      <c r="G184" s="39"/>
      <c r="H184" s="39"/>
      <c r="I184" s="39"/>
      <c r="J184" s="39"/>
      <c r="K184" s="10"/>
      <c r="L184" s="65"/>
      <c r="M184" s="65"/>
      <c r="N184" s="65"/>
      <c r="O184" s="65"/>
      <c r="P184" s="10"/>
      <c r="Q184" s="39"/>
      <c r="R184" s="39"/>
      <c r="S184" s="39"/>
      <c r="T184" s="39"/>
      <c r="U184" s="39"/>
    </row>
    <row r="185" spans="1:21">
      <c r="A185" s="39"/>
      <c r="B185" s="39"/>
      <c r="C185" s="39"/>
      <c r="D185" s="10"/>
      <c r="E185" s="39"/>
      <c r="F185" s="39"/>
      <c r="G185" s="39"/>
      <c r="H185" s="39"/>
      <c r="I185" s="39"/>
      <c r="J185" s="39"/>
      <c r="K185" s="10"/>
      <c r="L185" s="65"/>
      <c r="M185" s="65"/>
      <c r="N185" s="65"/>
      <c r="O185" s="65"/>
      <c r="P185" s="10"/>
      <c r="Q185" s="39"/>
      <c r="R185" s="39"/>
      <c r="S185" s="39"/>
      <c r="T185" s="39"/>
      <c r="U185" s="39"/>
    </row>
    <row r="186" spans="1:21">
      <c r="A186" s="39"/>
      <c r="B186" s="39"/>
      <c r="C186" s="39"/>
      <c r="D186" s="10"/>
      <c r="E186" s="39"/>
      <c r="F186" s="39"/>
      <c r="G186" s="39"/>
      <c r="H186" s="39"/>
      <c r="I186" s="39"/>
      <c r="J186" s="39"/>
      <c r="K186" s="10"/>
      <c r="L186" s="65"/>
      <c r="M186" s="65"/>
      <c r="N186" s="65"/>
      <c r="O186" s="65"/>
      <c r="P186" s="10"/>
      <c r="Q186" s="39"/>
      <c r="R186" s="39"/>
      <c r="S186" s="39"/>
      <c r="T186" s="39"/>
      <c r="U186" s="39"/>
    </row>
    <row r="187" spans="1:21">
      <c r="A187" s="39"/>
      <c r="B187" s="39"/>
      <c r="C187" s="39"/>
      <c r="D187" s="10"/>
      <c r="E187" s="39"/>
      <c r="F187" s="39"/>
      <c r="G187" s="39"/>
      <c r="H187" s="39"/>
      <c r="I187" s="39"/>
      <c r="J187" s="39"/>
      <c r="K187" s="10"/>
      <c r="L187" s="65"/>
      <c r="M187" s="65"/>
      <c r="N187" s="65"/>
      <c r="O187" s="65"/>
      <c r="P187" s="10"/>
      <c r="Q187" s="39"/>
      <c r="R187" s="39"/>
      <c r="S187" s="39"/>
      <c r="T187" s="39"/>
      <c r="U187" s="39"/>
    </row>
    <row r="188" spans="1:21">
      <c r="A188" s="39"/>
      <c r="B188" s="39"/>
      <c r="C188" s="39"/>
      <c r="D188" s="10"/>
      <c r="E188" s="39"/>
      <c r="F188" s="39"/>
      <c r="G188" s="39"/>
      <c r="H188" s="39"/>
      <c r="I188" s="39"/>
      <c r="J188" s="39"/>
      <c r="K188" s="10"/>
      <c r="L188" s="65"/>
      <c r="M188" s="65"/>
      <c r="N188" s="65"/>
      <c r="O188" s="65"/>
      <c r="P188" s="10"/>
      <c r="Q188" s="39"/>
      <c r="R188" s="39"/>
      <c r="S188" s="39"/>
      <c r="T188" s="39"/>
      <c r="U188" s="39"/>
    </row>
    <row r="189" spans="1:21">
      <c r="A189" s="39"/>
      <c r="B189" s="39"/>
      <c r="C189" s="39"/>
      <c r="D189" s="10"/>
      <c r="E189" s="39"/>
      <c r="F189" s="39"/>
      <c r="G189" s="39"/>
      <c r="H189" s="39"/>
      <c r="I189" s="39"/>
      <c r="J189" s="39"/>
      <c r="K189" s="10"/>
      <c r="L189" s="65"/>
      <c r="M189" s="65"/>
      <c r="N189" s="65"/>
      <c r="O189" s="65"/>
      <c r="P189" s="10"/>
      <c r="Q189" s="39"/>
      <c r="R189" s="39"/>
      <c r="S189" s="39"/>
      <c r="T189" s="39"/>
      <c r="U189" s="39"/>
    </row>
    <row r="190" spans="1:21">
      <c r="A190" s="39"/>
      <c r="B190" s="39"/>
      <c r="C190" s="39"/>
      <c r="D190" s="10"/>
      <c r="E190" s="39"/>
      <c r="F190" s="39"/>
      <c r="G190" s="39"/>
      <c r="H190" s="39"/>
      <c r="I190" s="39"/>
      <c r="J190" s="39"/>
      <c r="K190" s="10"/>
      <c r="L190" s="65"/>
      <c r="M190" s="65"/>
      <c r="N190" s="65"/>
      <c r="O190" s="65"/>
      <c r="P190" s="10"/>
      <c r="Q190" s="39"/>
      <c r="R190" s="39"/>
      <c r="S190" s="39"/>
      <c r="T190" s="39"/>
      <c r="U190" s="39"/>
    </row>
    <row r="191" spans="1:21">
      <c r="A191" s="39"/>
      <c r="B191" s="39"/>
      <c r="C191" s="39"/>
      <c r="D191" s="10"/>
      <c r="E191" s="39"/>
      <c r="F191" s="39"/>
      <c r="G191" s="39"/>
      <c r="H191" s="39"/>
      <c r="I191" s="39"/>
      <c r="J191" s="39"/>
      <c r="K191" s="10"/>
      <c r="L191" s="65"/>
      <c r="M191" s="65"/>
      <c r="N191" s="65"/>
      <c r="O191" s="65"/>
      <c r="P191" s="10"/>
      <c r="Q191" s="39"/>
      <c r="R191" s="39"/>
      <c r="S191" s="39"/>
      <c r="T191" s="39"/>
      <c r="U191" s="39"/>
    </row>
    <row r="192" spans="1:21">
      <c r="A192" s="39"/>
      <c r="B192" s="39"/>
      <c r="C192" s="39"/>
      <c r="D192" s="10"/>
      <c r="E192" s="39"/>
      <c r="F192" s="39"/>
      <c r="G192" s="39"/>
      <c r="H192" s="39"/>
      <c r="I192" s="39"/>
      <c r="J192" s="39"/>
      <c r="K192" s="10"/>
      <c r="L192" s="65"/>
      <c r="M192" s="65"/>
      <c r="N192" s="65"/>
      <c r="O192" s="65"/>
      <c r="P192" s="10"/>
      <c r="Q192" s="39"/>
      <c r="R192" s="39"/>
      <c r="S192" s="39"/>
      <c r="T192" s="39"/>
      <c r="U192" s="39"/>
    </row>
    <row r="193" spans="1:21">
      <c r="A193" s="39"/>
      <c r="B193" s="39"/>
      <c r="C193" s="39"/>
      <c r="D193" s="10"/>
      <c r="E193" s="39"/>
      <c r="F193" s="39"/>
      <c r="G193" s="39"/>
      <c r="H193" s="39"/>
      <c r="I193" s="39"/>
      <c r="J193" s="39"/>
      <c r="K193" s="10"/>
      <c r="L193" s="65"/>
      <c r="M193" s="65"/>
      <c r="N193" s="65"/>
      <c r="O193" s="65"/>
      <c r="P193" s="10"/>
      <c r="Q193" s="39"/>
      <c r="R193" s="39"/>
      <c r="S193" s="39"/>
      <c r="T193" s="39"/>
      <c r="U193" s="39"/>
    </row>
    <row r="194" spans="1:21">
      <c r="A194" s="39"/>
      <c r="B194" s="39"/>
      <c r="C194" s="39"/>
      <c r="D194" s="10"/>
      <c r="E194" s="39"/>
      <c r="F194" s="39"/>
      <c r="G194" s="39"/>
      <c r="H194" s="39"/>
      <c r="I194" s="39"/>
      <c r="J194" s="39"/>
      <c r="K194" s="10"/>
      <c r="L194" s="65"/>
      <c r="M194" s="65"/>
      <c r="N194" s="65"/>
      <c r="O194" s="65"/>
      <c r="P194" s="10"/>
      <c r="Q194" s="39"/>
      <c r="R194" s="39"/>
      <c r="S194" s="39"/>
      <c r="T194" s="39"/>
      <c r="U194" s="39"/>
    </row>
    <row r="195" spans="1:21">
      <c r="A195" s="39"/>
      <c r="B195" s="39"/>
      <c r="C195" s="39"/>
      <c r="D195" s="10"/>
      <c r="E195" s="39"/>
      <c r="F195" s="39"/>
      <c r="G195" s="39"/>
      <c r="H195" s="39"/>
      <c r="I195" s="39"/>
      <c r="J195" s="39"/>
      <c r="K195" s="10"/>
      <c r="L195" s="65"/>
      <c r="M195" s="65"/>
      <c r="N195" s="65"/>
      <c r="O195" s="65"/>
      <c r="P195" s="10"/>
      <c r="Q195" s="39"/>
      <c r="R195" s="39"/>
      <c r="S195" s="39"/>
      <c r="T195" s="39"/>
      <c r="U195" s="39"/>
    </row>
    <row r="196" spans="1:21">
      <c r="A196" s="39"/>
      <c r="B196" s="39"/>
      <c r="C196" s="39"/>
      <c r="D196" s="10"/>
      <c r="E196" s="39"/>
      <c r="F196" s="39"/>
      <c r="G196" s="39"/>
      <c r="H196" s="39"/>
      <c r="I196" s="39"/>
      <c r="J196" s="39"/>
      <c r="K196" s="10"/>
      <c r="L196" s="65"/>
      <c r="M196" s="65"/>
      <c r="N196" s="65"/>
      <c r="O196" s="65"/>
      <c r="P196" s="10"/>
      <c r="Q196" s="39"/>
      <c r="R196" s="39"/>
      <c r="S196" s="39"/>
      <c r="T196" s="39"/>
      <c r="U196" s="39"/>
    </row>
    <row r="197" spans="1:21">
      <c r="A197" s="39"/>
      <c r="B197" s="39"/>
      <c r="C197" s="39"/>
      <c r="D197" s="10"/>
      <c r="E197" s="39"/>
      <c r="F197" s="39"/>
      <c r="G197" s="39"/>
      <c r="H197" s="39"/>
      <c r="I197" s="39"/>
      <c r="J197" s="39"/>
      <c r="K197" s="10"/>
      <c r="L197" s="65"/>
      <c r="M197" s="65"/>
      <c r="N197" s="65"/>
      <c r="O197" s="65"/>
      <c r="P197" s="10"/>
      <c r="Q197" s="39"/>
      <c r="R197" s="39"/>
      <c r="S197" s="39"/>
      <c r="T197" s="39"/>
      <c r="U197" s="39"/>
    </row>
    <row r="198" spans="1:21">
      <c r="A198" s="39"/>
      <c r="B198" s="39"/>
      <c r="C198" s="39"/>
      <c r="D198" s="10"/>
      <c r="E198" s="39"/>
      <c r="F198" s="39"/>
      <c r="G198" s="39"/>
      <c r="H198" s="39"/>
      <c r="I198" s="39"/>
      <c r="J198" s="39"/>
      <c r="K198" s="10"/>
      <c r="L198" s="65"/>
      <c r="M198" s="65"/>
      <c r="N198" s="65"/>
      <c r="O198" s="65"/>
      <c r="P198" s="10"/>
      <c r="Q198" s="39"/>
      <c r="R198" s="39"/>
      <c r="S198" s="39"/>
      <c r="T198" s="39"/>
      <c r="U198" s="39"/>
    </row>
    <row r="199" spans="1:21">
      <c r="A199" s="39"/>
      <c r="B199" s="39"/>
      <c r="C199" s="39"/>
      <c r="D199" s="10"/>
      <c r="E199" s="39"/>
      <c r="F199" s="39"/>
      <c r="G199" s="39"/>
      <c r="H199" s="39"/>
      <c r="I199" s="39"/>
      <c r="J199" s="39"/>
      <c r="K199" s="10"/>
      <c r="L199" s="65"/>
      <c r="M199" s="65"/>
      <c r="N199" s="65"/>
      <c r="O199" s="65"/>
      <c r="P199" s="10"/>
      <c r="Q199" s="39"/>
      <c r="R199" s="39"/>
      <c r="S199" s="39"/>
      <c r="T199" s="39"/>
      <c r="U199" s="39"/>
    </row>
    <row r="200" spans="1:21">
      <c r="A200" s="39"/>
      <c r="B200" s="39"/>
      <c r="C200" s="39"/>
      <c r="D200" s="10"/>
      <c r="E200" s="39"/>
      <c r="F200" s="39"/>
      <c r="G200" s="39"/>
      <c r="H200" s="39"/>
      <c r="I200" s="39"/>
      <c r="J200" s="39"/>
      <c r="K200" s="10"/>
      <c r="L200" s="65"/>
      <c r="M200" s="65"/>
      <c r="N200" s="65"/>
      <c r="O200" s="65"/>
      <c r="P200" s="10"/>
      <c r="Q200" s="39"/>
      <c r="R200" s="39"/>
      <c r="S200" s="39"/>
      <c r="T200" s="39"/>
      <c r="U200" s="39"/>
    </row>
  </sheetData>
  <sheetProtection algorithmName="SHA-512" hashValue="3WHJZVKDKmFmDEIo+RAfU37ejSkWqLYSB2Uumxh5E9mjLdIeGeu94lV4fFcCtSwxzIPL/X3Qgt/D2gytHJdfjA==" saltValue="ayaVIxqW0cq6pUR0/gVNog==" spinCount="100000" sheet="1" objects="1" scenarios="1"/>
  <mergeCells count="23">
    <mergeCell ref="N10:O10"/>
    <mergeCell ref="R10:U10"/>
    <mergeCell ref="R3:R6"/>
    <mergeCell ref="S3:S6"/>
    <mergeCell ref="T3:T6"/>
    <mergeCell ref="U3:U6"/>
    <mergeCell ref="N4:N5"/>
    <mergeCell ref="L3:L6"/>
    <mergeCell ref="Q3:Q6"/>
    <mergeCell ref="G4:G5"/>
    <mergeCell ref="M3:O3"/>
    <mergeCell ref="M4:M6"/>
    <mergeCell ref="N6:O6"/>
    <mergeCell ref="O4:O5"/>
    <mergeCell ref="A3:A6"/>
    <mergeCell ref="E3:E6"/>
    <mergeCell ref="J4:J5"/>
    <mergeCell ref="B4:B6"/>
    <mergeCell ref="C4:C6"/>
    <mergeCell ref="B3:C3"/>
    <mergeCell ref="F4:F6"/>
    <mergeCell ref="H4:H5"/>
    <mergeCell ref="I4:I5"/>
  </mergeCells>
  <conditionalFormatting sqref="J3:J111">
    <cfRule type="expression" dxfId="8" priority="2">
      <formula>$J$8=""</formula>
    </cfRule>
  </conditionalFormatting>
  <conditionalFormatting sqref="A61:C150 E61:J150 Q61:U150 L61:O150">
    <cfRule type="expression" dxfId="7" priority="1">
      <formula>A61=""</formula>
    </cfRule>
  </conditionalFormatting>
  <hyperlinks>
    <hyperlink ref="A7" location="Anmerkungen!A1" display="Anmerkung" xr:uid="{773BC976-3603-4A15-B7F9-BD01EEC000AB}"/>
    <hyperlink ref="A9" location="Anmerkungen!A4" display="Quellen" xr:uid="{9EA2B83C-FCC7-4514-8CDE-3B301AFC3F60}"/>
    <hyperlink ref="E7" location="Anmerkungen!A1" display="Anmerkung" xr:uid="{38032A01-1690-4FD3-A535-77067D9B1AD0}"/>
    <hyperlink ref="L7" location="Anmerkungen!A1" display="Anmerkung" xr:uid="{BC8260FC-8FD5-4E27-8D1C-95E1E03F783F}"/>
    <hyperlink ref="Q7" location="Anmerkungen!A1" display="Anmerkung" xr:uid="{1F0243B2-ACA9-4BFA-BAD3-5A57A214D4EB}"/>
    <hyperlink ref="E9" location="Anmerkungen!A4" display="Quellen" xr:uid="{5911F75F-9811-44C0-B87C-22B13805AEC5}"/>
    <hyperlink ref="L9" location="Anmerkungen!A4" display="Quellen" xr:uid="{396F9A5C-2A09-44F0-93F1-0410E3F8AFC6}"/>
    <hyperlink ref="Q9" location="Anmerkungen!A4" display="Quellen" xr:uid="{FFFE91D5-F9E6-49DB-BD3C-4DED68CF04E7}"/>
    <hyperlink ref="I7" location="Anmerkungen!A7" display="Anmerkungen!A7" xr:uid="{D1F32210-9F42-43C0-849B-C5853A0D4CF0}"/>
  </hyperlinks>
  <pageMargins left="0.7" right="0.7" top="0.78740157499999996" bottom="0.78740157499999996"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9" r:id="rId3" name="Group Box 1">
              <controlPr defaultSize="0" autoFill="0" autoPict="0">
                <anchor moveWithCells="1">
                  <from>
                    <xdr:col>4</xdr:col>
                    <xdr:colOff>571500</xdr:colOff>
                    <xdr:row>0</xdr:row>
                    <xdr:rowOff>0</xdr:rowOff>
                  </from>
                  <to>
                    <xdr:col>8</xdr:col>
                    <xdr:colOff>647700</xdr:colOff>
                    <xdr:row>1</xdr:row>
                    <xdr:rowOff>76200</xdr:rowOff>
                  </to>
                </anchor>
              </controlPr>
            </control>
          </mc:Choice>
        </mc:AlternateContent>
        <mc:AlternateContent xmlns:mc="http://schemas.openxmlformats.org/markup-compatibility/2006">
          <mc:Choice Requires="x14">
            <control shapeId="2050" r:id="rId4" name="Label 2">
              <controlPr defaultSize="0" autoFill="0" autoLine="0" autoPict="0">
                <anchor moveWithCells="1" sizeWithCells="1">
                  <from>
                    <xdr:col>5</xdr:col>
                    <xdr:colOff>47625</xdr:colOff>
                    <xdr:row>0</xdr:row>
                    <xdr:rowOff>76200</xdr:rowOff>
                  </from>
                  <to>
                    <xdr:col>5</xdr:col>
                    <xdr:colOff>723900</xdr:colOff>
                    <xdr:row>0</xdr:row>
                    <xdr:rowOff>238125</xdr:rowOff>
                  </to>
                </anchor>
              </controlPr>
            </control>
          </mc:Choice>
        </mc:AlternateContent>
        <mc:AlternateContent xmlns:mc="http://schemas.openxmlformats.org/markup-compatibility/2006">
          <mc:Choice Requires="x14">
            <control shapeId="2051" r:id="rId5" name="Drop Down 3">
              <controlPr defaultSize="0" autoLine="0" autoPict="0">
                <anchor moveWithCells="1">
                  <from>
                    <xdr:col>5</xdr:col>
                    <xdr:colOff>752475</xdr:colOff>
                    <xdr:row>0</xdr:row>
                    <xdr:rowOff>57150</xdr:rowOff>
                  </from>
                  <to>
                    <xdr:col>8</xdr:col>
                    <xdr:colOff>542925</xdr:colOff>
                    <xdr:row>1</xdr:row>
                    <xdr:rowOff>19050</xdr:rowOff>
                  </to>
                </anchor>
              </controlPr>
            </control>
          </mc:Choice>
        </mc:AlternateContent>
        <mc:AlternateContent xmlns:mc="http://schemas.openxmlformats.org/markup-compatibility/2006">
          <mc:Choice Requires="x14">
            <control shapeId="2052" r:id="rId6" name="Group Box 4">
              <controlPr defaultSize="0" autoFill="0" autoPict="0">
                <anchor moveWithCells="1">
                  <from>
                    <xdr:col>16</xdr:col>
                    <xdr:colOff>552450</xdr:colOff>
                    <xdr:row>0</xdr:row>
                    <xdr:rowOff>0</xdr:rowOff>
                  </from>
                  <to>
                    <xdr:col>20</xdr:col>
                    <xdr:colOff>609600</xdr:colOff>
                    <xdr:row>1</xdr:row>
                    <xdr:rowOff>76200</xdr:rowOff>
                  </to>
                </anchor>
              </controlPr>
            </control>
          </mc:Choice>
        </mc:AlternateContent>
        <mc:AlternateContent xmlns:mc="http://schemas.openxmlformats.org/markup-compatibility/2006">
          <mc:Choice Requires="x14">
            <control shapeId="2053" r:id="rId7" name="Label 5">
              <controlPr defaultSize="0" autoFill="0" autoLine="0" autoPict="0">
                <anchor moveWithCells="1" sizeWithCells="1">
                  <from>
                    <xdr:col>17</xdr:col>
                    <xdr:colOff>28575</xdr:colOff>
                    <xdr:row>0</xdr:row>
                    <xdr:rowOff>76200</xdr:rowOff>
                  </from>
                  <to>
                    <xdr:col>17</xdr:col>
                    <xdr:colOff>657225</xdr:colOff>
                    <xdr:row>0</xdr:row>
                    <xdr:rowOff>238125</xdr:rowOff>
                  </to>
                </anchor>
              </controlPr>
            </control>
          </mc:Choice>
        </mc:AlternateContent>
        <mc:AlternateContent xmlns:mc="http://schemas.openxmlformats.org/markup-compatibility/2006">
          <mc:Choice Requires="x14">
            <control shapeId="2054" r:id="rId8" name="Drop Down 6">
              <controlPr defaultSize="0" autoLine="0" autoPict="0">
                <anchor moveWithCells="1">
                  <from>
                    <xdr:col>17</xdr:col>
                    <xdr:colOff>695325</xdr:colOff>
                    <xdr:row>0</xdr:row>
                    <xdr:rowOff>57150</xdr:rowOff>
                  </from>
                  <to>
                    <xdr:col>20</xdr:col>
                    <xdr:colOff>514350</xdr:colOff>
                    <xdr:row>1</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CD23D3A9-A952-4317-AD4D-D9D042B6870C}">
            <xm:f>$A61&gt;=INDEX(Tabelle1!$D$2:$D$41,Tabelle1!$A$2)</xm:f>
            <x14:dxf>
              <fill>
                <patternFill>
                  <bgColor rgb="FFD9D9D9"/>
                </patternFill>
              </fill>
            </x14:dxf>
          </x14:cfRule>
          <xm:sqref>A61:C150 E61:J150 Q61:U150 L61:O150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9C939-6D72-4E23-834A-8CE163A7161B}">
  <sheetPr codeName="Tabelle3"/>
  <dimension ref="A1:U200"/>
  <sheetViews>
    <sheetView showGridLines="0" zoomScaleNormal="100" workbookViewId="0">
      <pane xSplit="1" ySplit="10" topLeftCell="B11" activePane="bottomRight" state="frozen"/>
      <selection activeCell="O11" sqref="O11"/>
      <selection pane="topRight" activeCell="O11" sqref="O11"/>
      <selection pane="bottomLeft" activeCell="O11" sqref="O11"/>
      <selection pane="bottomRight"/>
    </sheetView>
  </sheetViews>
  <sheetFormatPr baseColWidth="10" defaultRowHeight="15"/>
  <cols>
    <col min="1" max="1" width="8.7109375" style="34" customWidth="1"/>
    <col min="2" max="3" width="12.7109375" style="34" customWidth="1"/>
    <col min="4" max="4" width="6.5703125" style="5" customWidth="1"/>
    <col min="5" max="5" width="8.7109375" style="34" customWidth="1"/>
    <col min="6" max="6" width="12.7109375" style="34" customWidth="1"/>
    <col min="7" max="10" width="10.7109375" style="34" customWidth="1"/>
    <col min="11" max="11" width="11.42578125" style="5"/>
    <col min="12" max="12" width="8.7109375" style="66" customWidth="1"/>
    <col min="13" max="13" width="12.7109375" style="66" customWidth="1"/>
    <col min="14" max="15" width="10.7109375" style="66" customWidth="1"/>
    <col min="16" max="16" width="11.42578125" style="5"/>
    <col min="17" max="17" width="8.7109375" style="34" customWidth="1"/>
    <col min="18" max="21" width="10.7109375" style="34" customWidth="1"/>
    <col min="22" max="16384" width="11.42578125" style="34"/>
  </cols>
  <sheetData>
    <row r="1" spans="1:21" ht="18.75" customHeight="1">
      <c r="A1" s="23" t="s">
        <v>65</v>
      </c>
      <c r="B1" s="39"/>
      <c r="C1" s="39"/>
      <c r="D1" s="9"/>
      <c r="E1" s="39"/>
      <c r="F1" s="39"/>
      <c r="G1" s="39"/>
      <c r="H1" s="39"/>
      <c r="I1" s="39"/>
      <c r="J1" s="39"/>
      <c r="K1" s="9"/>
      <c r="L1" s="39"/>
      <c r="M1" s="39"/>
      <c r="N1" s="39"/>
      <c r="O1" s="39"/>
      <c r="P1" s="9"/>
      <c r="Q1" s="39"/>
      <c r="R1" s="39"/>
      <c r="S1" s="39"/>
      <c r="T1" s="39"/>
      <c r="U1" s="39"/>
    </row>
    <row r="2" spans="1:21" ht="7.5" customHeight="1">
      <c r="A2" s="39"/>
      <c r="B2" s="39"/>
      <c r="C2" s="39"/>
      <c r="D2" s="10"/>
      <c r="E2" s="39"/>
      <c r="F2" s="39"/>
      <c r="G2" s="39"/>
      <c r="H2" s="39"/>
      <c r="I2" s="39"/>
      <c r="J2" s="39"/>
      <c r="K2" s="10"/>
      <c r="L2" s="39"/>
      <c r="M2" s="39"/>
      <c r="N2" s="39"/>
      <c r="O2" s="39"/>
      <c r="P2" s="10"/>
      <c r="Q2" s="39"/>
      <c r="R2" s="39"/>
      <c r="S2" s="39"/>
      <c r="T2" s="39"/>
      <c r="U2" s="39"/>
    </row>
    <row r="3" spans="1:21" s="5" customFormat="1" ht="23.25" customHeight="1">
      <c r="A3" s="74" t="s">
        <v>30</v>
      </c>
      <c r="B3" s="74" t="s">
        <v>13</v>
      </c>
      <c r="C3" s="74"/>
      <c r="D3" s="10"/>
      <c r="E3" s="74" t="s">
        <v>30</v>
      </c>
      <c r="F3" s="52" t="str">
        <f>IF(Tabelle1!$A$2=1,"                              Produktionspotenzial","Produktionspotenzial")</f>
        <v>Produktionspotenzial</v>
      </c>
      <c r="G3" s="53"/>
      <c r="H3" s="53"/>
      <c r="I3" s="53"/>
      <c r="J3" s="54" t="str">
        <f>""</f>
        <v/>
      </c>
      <c r="K3" s="10"/>
      <c r="L3" s="74" t="s">
        <v>30</v>
      </c>
      <c r="M3" s="74" t="s">
        <v>22</v>
      </c>
      <c r="N3" s="74"/>
      <c r="O3" s="74"/>
      <c r="P3" s="10"/>
      <c r="Q3" s="76" t="s">
        <v>30</v>
      </c>
      <c r="R3" s="76" t="s">
        <v>28</v>
      </c>
      <c r="S3" s="76" t="s">
        <v>26</v>
      </c>
      <c r="T3" s="76" t="s">
        <v>27</v>
      </c>
      <c r="U3" s="76" t="s">
        <v>29</v>
      </c>
    </row>
    <row r="4" spans="1:21" s="5" customFormat="1" ht="15.75" customHeight="1">
      <c r="A4" s="74"/>
      <c r="B4" s="74" t="s">
        <v>59</v>
      </c>
      <c r="C4" s="74" t="s">
        <v>60</v>
      </c>
      <c r="D4" s="10"/>
      <c r="E4" s="74"/>
      <c r="F4" s="74" t="s">
        <v>76</v>
      </c>
      <c r="G4" s="74" t="s">
        <v>20</v>
      </c>
      <c r="H4" s="74" t="s">
        <v>19</v>
      </c>
      <c r="I4" s="74" t="s">
        <v>21</v>
      </c>
      <c r="J4" s="76" t="str">
        <f>IF(Tabelle1!$A$2=1,"Human-
kapital-
einsatz","")</f>
        <v/>
      </c>
      <c r="K4" s="10"/>
      <c r="L4" s="74"/>
      <c r="M4" s="74" t="s">
        <v>72</v>
      </c>
      <c r="N4" s="74" t="s">
        <v>19</v>
      </c>
      <c r="O4" s="74" t="s">
        <v>21</v>
      </c>
      <c r="P4" s="10"/>
      <c r="Q4" s="78"/>
      <c r="R4" s="78"/>
      <c r="S4" s="78"/>
      <c r="T4" s="78"/>
      <c r="U4" s="78"/>
    </row>
    <row r="5" spans="1:21" s="5" customFormat="1" ht="26.25" customHeight="1">
      <c r="A5" s="74"/>
      <c r="B5" s="74"/>
      <c r="C5" s="74"/>
      <c r="D5" s="10"/>
      <c r="E5" s="74"/>
      <c r="F5" s="74"/>
      <c r="G5" s="74"/>
      <c r="H5" s="74"/>
      <c r="I5" s="74"/>
      <c r="J5" s="77"/>
      <c r="K5" s="10"/>
      <c r="L5" s="74"/>
      <c r="M5" s="74"/>
      <c r="N5" s="74"/>
      <c r="O5" s="74"/>
      <c r="P5" s="10"/>
      <c r="Q5" s="78"/>
      <c r="R5" s="78"/>
      <c r="S5" s="78"/>
      <c r="T5" s="78"/>
      <c r="U5" s="78"/>
    </row>
    <row r="6" spans="1:21" s="5" customFormat="1" ht="24.75" customHeight="1">
      <c r="A6" s="75"/>
      <c r="B6" s="75"/>
      <c r="C6" s="75"/>
      <c r="D6" s="10"/>
      <c r="E6" s="75"/>
      <c r="F6" s="76"/>
      <c r="G6" s="55" t="str">
        <f>IF(Tabelle1!$A$2=1,"                       Wachstumsbeiträge","Wachstumsbeiträge")</f>
        <v>Wachstumsbeiträge</v>
      </c>
      <c r="H6" s="56"/>
      <c r="I6" s="56"/>
      <c r="J6" s="57" t="str">
        <f>""</f>
        <v/>
      </c>
      <c r="K6" s="10"/>
      <c r="L6" s="75"/>
      <c r="M6" s="76"/>
      <c r="N6" s="76" t="s">
        <v>24</v>
      </c>
      <c r="O6" s="76"/>
      <c r="P6" s="10"/>
      <c r="Q6" s="79"/>
      <c r="R6" s="78"/>
      <c r="S6" s="78"/>
      <c r="T6" s="78"/>
      <c r="U6" s="78"/>
    </row>
    <row r="7" spans="1:21">
      <c r="A7" s="3" t="s">
        <v>6</v>
      </c>
      <c r="B7" s="3"/>
      <c r="C7" s="3"/>
      <c r="D7" s="10"/>
      <c r="E7" s="3" t="s">
        <v>6</v>
      </c>
      <c r="F7" s="3"/>
      <c r="G7" s="8"/>
      <c r="H7" s="8"/>
      <c r="I7" s="68">
        <v>1</v>
      </c>
      <c r="J7" s="60"/>
      <c r="K7" s="10"/>
      <c r="L7" s="3" t="s">
        <v>6</v>
      </c>
      <c r="M7" s="3"/>
      <c r="N7" s="40"/>
      <c r="O7" s="40"/>
      <c r="P7" s="10"/>
      <c r="Q7" s="3" t="s">
        <v>6</v>
      </c>
      <c r="R7" s="40"/>
      <c r="S7" s="40"/>
      <c r="T7" s="40"/>
      <c r="U7" s="40"/>
    </row>
    <row r="8" spans="1:21">
      <c r="A8" s="4" t="s">
        <v>7</v>
      </c>
      <c r="B8" s="8" t="str">
        <f>"PrP...:Q05:"&amp;Tabelle1!$A$3</f>
        <v>PrP...:Q05:J24</v>
      </c>
      <c r="C8" s="8" t="str">
        <f>"PrPpK:Q05:"&amp;Tabelle1!$A$3</f>
        <v>PrPpK:Q05:J24</v>
      </c>
      <c r="D8" s="10"/>
      <c r="E8" s="4" t="s">
        <v>7</v>
      </c>
      <c r="F8" s="8" t="str">
        <f>"PrPZV:Q05:"&amp;Tabelle1!$A$3</f>
        <v>PrPZV:Q05:J24</v>
      </c>
      <c r="G8" s="8" t="str">
        <f>"PrPKE:Q05:"&amp;Tabelle1!$A$3</f>
        <v>PrPKE:Q05:J24</v>
      </c>
      <c r="H8" s="8" t="str">
        <f>"PrPAV:Q05:"&amp;Tabelle1!$A$3</f>
        <v>PrPAV:Q05:J24</v>
      </c>
      <c r="I8" s="8" t="str">
        <f>"PrPTF:Q05:"&amp;Tabelle1!$A$3</f>
        <v>PrPTF:Q05:J24</v>
      </c>
      <c r="J8" s="61" t="str">
        <f>IF(Tabelle1!$A$2=1,"PrPHK:Q05:"&amp;Tabelle1!$A$3,"")</f>
        <v/>
      </c>
      <c r="K8" s="10"/>
      <c r="L8" s="4" t="s">
        <v>7</v>
      </c>
      <c r="M8" s="8" t="str">
        <f>"OPG..:Q05:"&amp;Tabelle1!$A$3</f>
        <v>OPG..:Q05:J24</v>
      </c>
      <c r="N8" s="8" t="str">
        <f>"OPGAV:Q05:"&amp;Tabelle1!$A$3</f>
        <v>OPGAV:Q05:J24</v>
      </c>
      <c r="O8" s="8" t="str">
        <f>"OPGTF:Q05:"&amp;Tabelle1!$A$3</f>
        <v>OPGTF:Q05:J24</v>
      </c>
      <c r="P8" s="10"/>
      <c r="Q8" s="4" t="s">
        <v>7</v>
      </c>
      <c r="R8" s="8" t="str">
        <f>"NAIRU:Q05:"&amp;Tabelle1!$A$3</f>
        <v>NAIRU:Q05:J24</v>
      </c>
      <c r="S8" s="8" t="str">
        <f>"StEQ.:Q05:"&amp;Tabelle1!$A$3</f>
        <v>StEQ.:Q05:J24</v>
      </c>
      <c r="T8" s="8" t="str">
        <f>"TZQ..:Q05:"&amp;Tabelle1!$A$3</f>
        <v>TZQ..:Q05:J24</v>
      </c>
      <c r="U8" s="8" t="str">
        <f>"SStQ.:Q05:"&amp;Tabelle1!$A$3</f>
        <v>SStQ.:Q05:J24</v>
      </c>
    </row>
    <row r="9" spans="1:21">
      <c r="A9" s="3" t="s">
        <v>8</v>
      </c>
      <c r="B9" s="4"/>
      <c r="C9" s="4"/>
      <c r="D9" s="10"/>
      <c r="E9" s="3" t="s">
        <v>8</v>
      </c>
      <c r="F9" s="4"/>
      <c r="G9" s="11"/>
      <c r="H9" s="11"/>
      <c r="I9" s="4"/>
      <c r="J9" s="60"/>
      <c r="K9" s="10"/>
      <c r="L9" s="3" t="s">
        <v>8</v>
      </c>
      <c r="M9" s="4"/>
      <c r="N9" s="40"/>
      <c r="O9" s="40"/>
      <c r="P9" s="10"/>
      <c r="Q9" s="3" t="s">
        <v>8</v>
      </c>
      <c r="R9" s="40"/>
      <c r="S9" s="40"/>
      <c r="T9" s="40"/>
      <c r="U9" s="40"/>
    </row>
    <row r="10" spans="1:21" s="6" customFormat="1" ht="18" customHeight="1">
      <c r="A10" s="7" t="s">
        <v>18</v>
      </c>
      <c r="B10" s="21" t="s">
        <v>61</v>
      </c>
      <c r="C10" s="22" t="s">
        <v>62</v>
      </c>
      <c r="D10" s="10"/>
      <c r="E10" s="7" t="s">
        <v>18</v>
      </c>
      <c r="F10" s="21" t="s">
        <v>23</v>
      </c>
      <c r="G10" s="59" t="str">
        <f>IF(Tabelle1!$A$2=1,"                     in Prozentpunkten","in Prozentpunkten")</f>
        <v>in Prozentpunkten</v>
      </c>
      <c r="H10" s="59"/>
      <c r="I10" s="59"/>
      <c r="J10" s="58"/>
      <c r="K10" s="10"/>
      <c r="L10" s="13" t="s">
        <v>18</v>
      </c>
      <c r="M10" s="14" t="s">
        <v>23</v>
      </c>
      <c r="N10" s="80" t="s">
        <v>25</v>
      </c>
      <c r="O10" s="81"/>
      <c r="P10" s="10"/>
      <c r="Q10" s="12" t="s">
        <v>18</v>
      </c>
      <c r="R10" s="82" t="s">
        <v>23</v>
      </c>
      <c r="S10" s="82"/>
      <c r="T10" s="82"/>
      <c r="U10" s="83"/>
    </row>
    <row r="11" spans="1:21">
      <c r="A11" s="41">
        <v>1970</v>
      </c>
      <c r="B11" s="42">
        <f>IFERROR(IF(INDEX(J!$A$1:$ZZ$200,MATCH($A11,J!$A$1:$A$200,0),MATCH(B$8,J!$A$1:$ZZ$1,0))&lt;&gt;"",INDEX(J!$A$1:$ZZ$200,MATCH($A11,J!$A$1:$A$200,0),MATCH(B$8,J!$A$1:$ZZ$1,0)),""),"")</f>
        <v>1391.14</v>
      </c>
      <c r="C11" s="43">
        <f>IFERROR(IF(INDEX(J!$A$1:$ZZ$200,MATCH($A11,J!$A$1:$A$200,0),MATCH(C$8,J!$A$1:$ZZ$1,0))&lt;&gt;"",INDEX(J!$A$1:$ZZ$200,MATCH($A11,J!$A$1:$A$200,0),MATCH(C$8,J!$A$1:$ZZ$1,0)),""),"")</f>
        <v>17.8</v>
      </c>
      <c r="D11" s="10"/>
      <c r="E11" s="41">
        <v>1970</v>
      </c>
      <c r="F11" s="43" t="str">
        <f>IFERROR(IF(INDEX(J!$A$1:$ZZ$200,MATCH($A11,J!$A$1:$A$200,0),MATCH(F$8,J!$A$1:$ZZ$1,0))&lt;&gt;"",INDEX(J!$A$1:$ZZ$200,MATCH($A11,J!$A$1:$A$200,0),MATCH(F$8,J!$A$1:$ZZ$1,0)),""),"")</f>
        <v/>
      </c>
      <c r="G11" s="43" t="str">
        <f>IFERROR(IF(INDEX(J!$A$1:$ZZ$200,MATCH($A11,J!$A$1:$A$200,0),MATCH(G$8,J!$A$1:$ZZ$1,0))&lt;&gt;"",INDEX(J!$A$1:$ZZ$200,MATCH($A11,J!$A$1:$A$200,0),MATCH(G$8,J!$A$1:$ZZ$1,0)),""),"")</f>
        <v/>
      </c>
      <c r="H11" s="43" t="str">
        <f>IFERROR(IF(INDEX(J!$A$1:$ZZ$200,MATCH($A11,J!$A$1:$A$200,0),MATCH(H$8,J!$A$1:$ZZ$1,0))&lt;&gt;"",INDEX(J!$A$1:$ZZ$200,MATCH($A11,J!$A$1:$A$200,0),MATCH(H$8,J!$A$1:$ZZ$1,0)),""),"")</f>
        <v/>
      </c>
      <c r="I11" s="43" t="str">
        <f>IFERROR(IF(INDEX(J!$A$1:$ZZ$200,MATCH($A11,J!$A$1:$A$200,0),MATCH(I$8,J!$A$1:$ZZ$1,0))&lt;&gt;"",INDEX(J!$A$1:$ZZ$200,MATCH($A11,J!$A$1:$A$200,0),MATCH(I$8,J!$A$1:$ZZ$1,0)),""),"")</f>
        <v/>
      </c>
      <c r="J11" s="43" t="str">
        <f>IFERROR(IF(INDEX(J!$A$1:$ZZ$200,MATCH($A11,J!$A$1:$A$200,0),MATCH(J$8,J!$A$1:$ZZ$1,0))&lt;&gt;"",INDEX(J!$A$1:$ZZ$200,MATCH($A11,J!$A$1:$A$200,0),MATCH(J$8,J!$A$1:$ZZ$1,0)),""),"")</f>
        <v/>
      </c>
      <c r="K11" s="10"/>
      <c r="L11" s="41">
        <v>1970</v>
      </c>
      <c r="M11" s="43">
        <f>IFERROR(IF(INDEX(J!$A$1:$ZZ$200,MATCH($A11,J!$A$1:$A$200,0),MATCH(M$8,J!$A$1:$ZZ$1,0))&lt;&gt;"",INDEX(J!$A$1:$ZZ$200,MATCH($A11,J!$A$1:$A$200,0),MATCH(M$8,J!$A$1:$ZZ$1,0)),""),"")</f>
        <v>-1.55</v>
      </c>
      <c r="N11" s="43">
        <f>IFERROR(IF(INDEX(J!$A$1:$ZZ$200,MATCH($A11,J!$A$1:$A$200,0),MATCH(N$8,J!$A$1:$ZZ$1,0))&lt;&gt;"",INDEX(J!$A$1:$ZZ$200,MATCH($A11,J!$A$1:$A$200,0),MATCH(N$8,J!$A$1:$ZZ$1,0)),""),"")</f>
        <v>0.33</v>
      </c>
      <c r="O11" s="43">
        <f>IFERROR(IF(INDEX(J!$A$1:$ZZ$200,MATCH($A11,J!$A$1:$A$200,0),MATCH(O$8,J!$A$1:$ZZ$1,0))&lt;&gt;"",INDEX(J!$A$1:$ZZ$200,MATCH($A11,J!$A$1:$A$200,0),MATCH(O$8,J!$A$1:$ZZ$1,0)),""),"")</f>
        <v>-2.0099999999999998</v>
      </c>
      <c r="P11" s="10"/>
      <c r="Q11" s="41">
        <v>1970</v>
      </c>
      <c r="R11" s="43">
        <f>IFERROR(IF(INDEX(J!$A$1:$ZZ$200,MATCH($A11,J!$A$1:$A$200,0),MATCH(R$8,J!$A$1:$ZZ$1,0))&lt;&gt;"",INDEX(J!$A$1:$ZZ$200,MATCH($A11,J!$A$1:$A$200,0),MATCH(R$8,J!$A$1:$ZZ$1,0)),""),"")</f>
        <v>0.72</v>
      </c>
      <c r="S11" s="43">
        <f>IFERROR(IF(INDEX(J!$A$1:$ZZ$200,MATCH($A11,J!$A$1:$A$200,0),MATCH(S$8,J!$A$1:$ZZ$1,0))&lt;&gt;"",INDEX(J!$A$1:$ZZ$200,MATCH($A11,J!$A$1:$A$200,0),MATCH(S$8,J!$A$1:$ZZ$1,0)),""),"")</f>
        <v>58.91</v>
      </c>
      <c r="T11" s="43" t="str">
        <f>IFERROR(IF(INDEX(J!$A$1:$ZZ$200,MATCH($A11,J!$A$1:$A$200,0),MATCH(T$8,J!$A$1:$ZZ$1,0))&lt;&gt;"",INDEX(J!$A$1:$ZZ$200,MATCH($A11,J!$A$1:$A$200,0),MATCH(T$8,J!$A$1:$ZZ$1,0)),""),"")</f>
        <v/>
      </c>
      <c r="U11" s="43" t="str">
        <f>IFERROR(IF(INDEX(J!$A$1:$ZZ$200,MATCH($A11,J!$A$1:$A$200,0),MATCH(U$8,J!$A$1:$ZZ$1,0))&lt;&gt;"",INDEX(J!$A$1:$ZZ$200,MATCH($A11,J!$A$1:$A$200,0),MATCH(U$8,J!$A$1:$ZZ$1,0)),""),"")</f>
        <v/>
      </c>
    </row>
    <row r="12" spans="1:21">
      <c r="A12" s="41">
        <f>A11+1</f>
        <v>1971</v>
      </c>
      <c r="B12" s="42">
        <f>IFERROR(IF(INDEX(J!$A$1:$ZZ$200,MATCH($A12,J!$A$1:$A$200,0),MATCH(B$8,J!$A$1:$ZZ$1,0))&lt;&gt;"",INDEX(J!$A$1:$ZZ$200,MATCH($A12,J!$A$1:$A$200,0),MATCH(B$8,J!$A$1:$ZZ$1,0)),""),"")</f>
        <v>1429.96</v>
      </c>
      <c r="C12" s="43">
        <f>IFERROR(IF(INDEX(J!$A$1:$ZZ$200,MATCH($A12,J!$A$1:$A$200,0),MATCH(C$8,J!$A$1:$ZZ$1,0))&lt;&gt;"",INDEX(J!$A$1:$ZZ$200,MATCH($A12,J!$A$1:$A$200,0),MATCH(C$8,J!$A$1:$ZZ$1,0)),""),"")</f>
        <v>18.260000000000002</v>
      </c>
      <c r="D12" s="10"/>
      <c r="E12" s="41">
        <v>1971</v>
      </c>
      <c r="F12" s="43">
        <f>IFERROR(IF(INDEX(J!$A$1:$ZZ$200,MATCH($A12,J!$A$1:$A$200,0),MATCH(F$8,J!$A$1:$ZZ$1,0))&lt;&gt;"",INDEX(J!$A$1:$ZZ$200,MATCH($A12,J!$A$1:$A$200,0),MATCH(F$8,J!$A$1:$ZZ$1,0)),""),"")</f>
        <v>2.57</v>
      </c>
      <c r="G12" s="43">
        <f>IFERROR(IF(INDEX(J!$A$1:$ZZ$200,MATCH($A12,J!$A$1:$A$200,0),MATCH(G$8,J!$A$1:$ZZ$1,0))&lt;&gt;"",INDEX(J!$A$1:$ZZ$200,MATCH($A12,J!$A$1:$A$200,0),MATCH(G$8,J!$A$1:$ZZ$1,0)),""),"")</f>
        <v>1.86</v>
      </c>
      <c r="H12" s="43">
        <f>IFERROR(IF(INDEX(J!$A$1:$ZZ$200,MATCH($A12,J!$A$1:$A$200,0),MATCH(H$8,J!$A$1:$ZZ$1,0))&lt;&gt;"",INDEX(J!$A$1:$ZZ$200,MATCH($A12,J!$A$1:$A$200,0),MATCH(H$8,J!$A$1:$ZZ$1,0)),""),"")</f>
        <v>-0.56999999999999995</v>
      </c>
      <c r="I12" s="43">
        <f>IFERROR(IF(INDEX(J!$A$1:$ZZ$200,MATCH($A12,J!$A$1:$A$200,0),MATCH(I$8,J!$A$1:$ZZ$1,0))&lt;&gt;"",INDEX(J!$A$1:$ZZ$200,MATCH($A12,J!$A$1:$A$200,0),MATCH(I$8,J!$A$1:$ZZ$1,0)),""),"")</f>
        <v>1.17</v>
      </c>
      <c r="J12" s="43" t="str">
        <f>IFERROR(IF(INDEX(J!$A$1:$ZZ$200,MATCH($A12,J!$A$1:$A$200,0),MATCH(J$8,J!$A$1:$ZZ$1,0))&lt;&gt;"",INDEX(J!$A$1:$ZZ$200,MATCH($A12,J!$A$1:$A$200,0),MATCH(J$8,J!$A$1:$ZZ$1,0)),""),"")</f>
        <v/>
      </c>
      <c r="K12" s="10"/>
      <c r="L12" s="41">
        <v>1971</v>
      </c>
      <c r="M12" s="43">
        <f>IFERROR(IF(INDEX(J!$A$1:$ZZ$200,MATCH($A12,J!$A$1:$A$200,0),MATCH(M$8,J!$A$1:$ZZ$1,0))&lt;&gt;"",INDEX(J!$A$1:$ZZ$200,MATCH($A12,J!$A$1:$A$200,0),MATCH(M$8,J!$A$1:$ZZ$1,0)),""),"")</f>
        <v>-1.7</v>
      </c>
      <c r="N12" s="43">
        <f>IFERROR(IF(INDEX(J!$A$1:$ZZ$200,MATCH($A12,J!$A$1:$A$200,0),MATCH(N$8,J!$A$1:$ZZ$1,0))&lt;&gt;"",INDEX(J!$A$1:$ZZ$200,MATCH($A12,J!$A$1:$A$200,0),MATCH(N$8,J!$A$1:$ZZ$1,0)),""),"")</f>
        <v>-0.04</v>
      </c>
      <c r="O12" s="43">
        <f>IFERROR(IF(INDEX(J!$A$1:$ZZ$200,MATCH($A12,J!$A$1:$A$200,0),MATCH(O$8,J!$A$1:$ZZ$1,0))&lt;&gt;"",INDEX(J!$A$1:$ZZ$200,MATCH($A12,J!$A$1:$A$200,0),MATCH(O$8,J!$A$1:$ZZ$1,0)),""),"")</f>
        <v>-1.79</v>
      </c>
      <c r="P12" s="10"/>
      <c r="Q12" s="41">
        <v>1971</v>
      </c>
      <c r="R12" s="43">
        <f>IFERROR(IF(INDEX(J!$A$1:$ZZ$200,MATCH($A12,J!$A$1:$A$200,0),MATCH(R$8,J!$A$1:$ZZ$1,0))&lt;&gt;"",INDEX(J!$A$1:$ZZ$200,MATCH($A12,J!$A$1:$A$200,0),MATCH(R$8,J!$A$1:$ZZ$1,0)),""),"")</f>
        <v>0.79</v>
      </c>
      <c r="S12" s="43">
        <f>IFERROR(IF(INDEX(J!$A$1:$ZZ$200,MATCH($A12,J!$A$1:$A$200,0),MATCH(S$8,J!$A$1:$ZZ$1,0))&lt;&gt;"",INDEX(J!$A$1:$ZZ$200,MATCH($A12,J!$A$1:$A$200,0),MATCH(S$8,J!$A$1:$ZZ$1,0)),""),"")</f>
        <v>58.99</v>
      </c>
      <c r="T12" s="43" t="str">
        <f>IFERROR(IF(INDEX(J!$A$1:$ZZ$200,MATCH($A12,J!$A$1:$A$200,0),MATCH(T$8,J!$A$1:$ZZ$1,0))&lt;&gt;"",INDEX(J!$A$1:$ZZ$200,MATCH($A12,J!$A$1:$A$200,0),MATCH(T$8,J!$A$1:$ZZ$1,0)),""),"")</f>
        <v/>
      </c>
      <c r="U12" s="43" t="str">
        <f>IFERROR(IF(INDEX(J!$A$1:$ZZ$200,MATCH($A12,J!$A$1:$A$200,0),MATCH(U$8,J!$A$1:$ZZ$1,0))&lt;&gt;"",INDEX(J!$A$1:$ZZ$200,MATCH($A12,J!$A$1:$A$200,0),MATCH(U$8,J!$A$1:$ZZ$1,0)),""),"")</f>
        <v/>
      </c>
    </row>
    <row r="13" spans="1:21">
      <c r="A13" s="41">
        <f t="shared" ref="A13:A60" si="0">A12+1</f>
        <v>1972</v>
      </c>
      <c r="B13" s="42">
        <f>IFERROR(IF(INDEX(J!$A$1:$ZZ$200,MATCH($A13,J!$A$1:$A$200,0),MATCH(B$8,J!$A$1:$ZZ$1,0))&lt;&gt;"",INDEX(J!$A$1:$ZZ$200,MATCH($A13,J!$A$1:$A$200,0),MATCH(B$8,J!$A$1:$ZZ$1,0)),""),"")</f>
        <v>1477.1</v>
      </c>
      <c r="C13" s="43">
        <f>IFERROR(IF(INDEX(J!$A$1:$ZZ$200,MATCH($A13,J!$A$1:$A$200,0),MATCH(C$8,J!$A$1:$ZZ$1,0))&lt;&gt;"",INDEX(J!$A$1:$ZZ$200,MATCH($A13,J!$A$1:$A$200,0),MATCH(C$8,J!$A$1:$ZZ$1,0)),""),"")</f>
        <v>18.77</v>
      </c>
      <c r="D13" s="10"/>
      <c r="E13" s="41">
        <v>1972</v>
      </c>
      <c r="F13" s="43">
        <f>IFERROR(IF(INDEX(J!$A$1:$ZZ$200,MATCH($A13,J!$A$1:$A$200,0),MATCH(F$8,J!$A$1:$ZZ$1,0))&lt;&gt;"",INDEX(J!$A$1:$ZZ$200,MATCH($A13,J!$A$1:$A$200,0),MATCH(F$8,J!$A$1:$ZZ$1,0)),""),"")</f>
        <v>2.92</v>
      </c>
      <c r="G13" s="43">
        <f>IFERROR(IF(INDEX(J!$A$1:$ZZ$200,MATCH($A13,J!$A$1:$A$200,0),MATCH(G$8,J!$A$1:$ZZ$1,0))&lt;&gt;"",INDEX(J!$A$1:$ZZ$200,MATCH($A13,J!$A$1:$A$200,0),MATCH(G$8,J!$A$1:$ZZ$1,0)),""),"")</f>
        <v>1.81</v>
      </c>
      <c r="H13" s="43">
        <f>IFERROR(IF(INDEX(J!$A$1:$ZZ$200,MATCH($A13,J!$A$1:$A$200,0),MATCH(H$8,J!$A$1:$ZZ$1,0))&lt;&gt;"",INDEX(J!$A$1:$ZZ$200,MATCH($A13,J!$A$1:$A$200,0),MATCH(H$8,J!$A$1:$ZZ$1,0)),""),"")</f>
        <v>-0.45</v>
      </c>
      <c r="I13" s="43">
        <f>IFERROR(IF(INDEX(J!$A$1:$ZZ$200,MATCH($A13,J!$A$1:$A$200,0),MATCH(I$8,J!$A$1:$ZZ$1,0))&lt;&gt;"",INDEX(J!$A$1:$ZZ$200,MATCH($A13,J!$A$1:$A$200,0),MATCH(I$8,J!$A$1:$ZZ$1,0)),""),"")</f>
        <v>1.44</v>
      </c>
      <c r="J13" s="43" t="str">
        <f>IFERROR(IF(INDEX(J!$A$1:$ZZ$200,MATCH($A13,J!$A$1:$A$200,0),MATCH(J$8,J!$A$1:$ZZ$1,0))&lt;&gt;"",INDEX(J!$A$1:$ZZ$200,MATCH($A13,J!$A$1:$A$200,0),MATCH(J$8,J!$A$1:$ZZ$1,0)),""),"")</f>
        <v/>
      </c>
      <c r="K13" s="10"/>
      <c r="L13" s="41">
        <v>1972</v>
      </c>
      <c r="M13" s="43">
        <f>IFERROR(IF(INDEX(J!$A$1:$ZZ$200,MATCH($A13,J!$A$1:$A$200,0),MATCH(M$8,J!$A$1:$ZZ$1,0))&lt;&gt;"",INDEX(J!$A$1:$ZZ$200,MATCH($A13,J!$A$1:$A$200,0),MATCH(M$8,J!$A$1:$ZZ$1,0)),""),"")</f>
        <v>-1.04</v>
      </c>
      <c r="N13" s="43">
        <f>IFERROR(IF(INDEX(J!$A$1:$ZZ$200,MATCH($A13,J!$A$1:$A$200,0),MATCH(N$8,J!$A$1:$ZZ$1,0))&lt;&gt;"",INDEX(J!$A$1:$ZZ$200,MATCH($A13,J!$A$1:$A$200,0),MATCH(N$8,J!$A$1:$ZZ$1,0)),""),"")</f>
        <v>-0.18</v>
      </c>
      <c r="O13" s="43">
        <f>IFERROR(IF(INDEX(J!$A$1:$ZZ$200,MATCH($A13,J!$A$1:$A$200,0),MATCH(O$8,J!$A$1:$ZZ$1,0))&lt;&gt;"",INDEX(J!$A$1:$ZZ$200,MATCH($A13,J!$A$1:$A$200,0),MATCH(O$8,J!$A$1:$ZZ$1,0)),""),"")</f>
        <v>-1.03</v>
      </c>
      <c r="P13" s="10"/>
      <c r="Q13" s="41">
        <v>1972</v>
      </c>
      <c r="R13" s="43">
        <f>IFERROR(IF(INDEX(J!$A$1:$ZZ$200,MATCH($A13,J!$A$1:$A$200,0),MATCH(R$8,J!$A$1:$ZZ$1,0))&lt;&gt;"",INDEX(J!$A$1:$ZZ$200,MATCH($A13,J!$A$1:$A$200,0),MATCH(R$8,J!$A$1:$ZZ$1,0)),""),"")</f>
        <v>0.91</v>
      </c>
      <c r="S13" s="43">
        <f>IFERROR(IF(INDEX(J!$A$1:$ZZ$200,MATCH($A13,J!$A$1:$A$200,0),MATCH(S$8,J!$A$1:$ZZ$1,0))&lt;&gt;"",INDEX(J!$A$1:$ZZ$200,MATCH($A13,J!$A$1:$A$200,0),MATCH(S$8,J!$A$1:$ZZ$1,0)),""),"")</f>
        <v>59.04</v>
      </c>
      <c r="T13" s="43" t="str">
        <f>IFERROR(IF(INDEX(J!$A$1:$ZZ$200,MATCH($A13,J!$A$1:$A$200,0),MATCH(T$8,J!$A$1:$ZZ$1,0))&lt;&gt;"",INDEX(J!$A$1:$ZZ$200,MATCH($A13,J!$A$1:$A$200,0),MATCH(T$8,J!$A$1:$ZZ$1,0)),""),"")</f>
        <v/>
      </c>
      <c r="U13" s="43" t="str">
        <f>IFERROR(IF(INDEX(J!$A$1:$ZZ$200,MATCH($A13,J!$A$1:$A$200,0),MATCH(U$8,J!$A$1:$ZZ$1,0))&lt;&gt;"",INDEX(J!$A$1:$ZZ$200,MATCH($A13,J!$A$1:$A$200,0),MATCH(U$8,J!$A$1:$ZZ$1,0)),""),"")</f>
        <v/>
      </c>
    </row>
    <row r="14" spans="1:21">
      <c r="A14" s="41">
        <f t="shared" si="0"/>
        <v>1973</v>
      </c>
      <c r="B14" s="42">
        <f>IFERROR(IF(INDEX(J!$A$1:$ZZ$200,MATCH($A14,J!$A$1:$A$200,0),MATCH(B$8,J!$A$1:$ZZ$1,0))&lt;&gt;"",INDEX(J!$A$1:$ZZ$200,MATCH($A14,J!$A$1:$A$200,0),MATCH(B$8,J!$A$1:$ZZ$1,0)),""),"")</f>
        <v>1521.2</v>
      </c>
      <c r="C14" s="43">
        <f>IFERROR(IF(INDEX(J!$A$1:$ZZ$200,MATCH($A14,J!$A$1:$A$200,0),MATCH(C$8,J!$A$1:$ZZ$1,0))&lt;&gt;"",INDEX(J!$A$1:$ZZ$200,MATCH($A14,J!$A$1:$A$200,0),MATCH(C$8,J!$A$1:$ZZ$1,0)),""),"")</f>
        <v>19.27</v>
      </c>
      <c r="D14" s="10"/>
      <c r="E14" s="41">
        <v>1973</v>
      </c>
      <c r="F14" s="43">
        <f>IFERROR(IF(INDEX(J!$A$1:$ZZ$200,MATCH($A14,J!$A$1:$A$200,0),MATCH(F$8,J!$A$1:$ZZ$1,0))&lt;&gt;"",INDEX(J!$A$1:$ZZ$200,MATCH($A14,J!$A$1:$A$200,0),MATCH(F$8,J!$A$1:$ZZ$1,0)),""),"")</f>
        <v>2.62</v>
      </c>
      <c r="G14" s="43">
        <f>IFERROR(IF(INDEX(J!$A$1:$ZZ$200,MATCH($A14,J!$A$1:$A$200,0),MATCH(G$8,J!$A$1:$ZZ$1,0))&lt;&gt;"",INDEX(J!$A$1:$ZZ$200,MATCH($A14,J!$A$1:$A$200,0),MATCH(G$8,J!$A$1:$ZZ$1,0)),""),"")</f>
        <v>1.7</v>
      </c>
      <c r="H14" s="43">
        <f>IFERROR(IF(INDEX(J!$A$1:$ZZ$200,MATCH($A14,J!$A$1:$A$200,0),MATCH(H$8,J!$A$1:$ZZ$1,0))&lt;&gt;"",INDEX(J!$A$1:$ZZ$200,MATCH($A14,J!$A$1:$A$200,0),MATCH(H$8,J!$A$1:$ZZ$1,0)),""),"")</f>
        <v>-0.57999999999999996</v>
      </c>
      <c r="I14" s="43">
        <f>IFERROR(IF(INDEX(J!$A$1:$ZZ$200,MATCH($A14,J!$A$1:$A$200,0),MATCH(I$8,J!$A$1:$ZZ$1,0))&lt;&gt;"",INDEX(J!$A$1:$ZZ$200,MATCH($A14,J!$A$1:$A$200,0),MATCH(I$8,J!$A$1:$ZZ$1,0)),""),"")</f>
        <v>1.35</v>
      </c>
      <c r="J14" s="43" t="str">
        <f>IFERROR(IF(INDEX(J!$A$1:$ZZ$200,MATCH($A14,J!$A$1:$A$200,0),MATCH(J$8,J!$A$1:$ZZ$1,0))&lt;&gt;"",INDEX(J!$A$1:$ZZ$200,MATCH($A14,J!$A$1:$A$200,0),MATCH(J$8,J!$A$1:$ZZ$1,0)),""),"")</f>
        <v/>
      </c>
      <c r="K14" s="10"/>
      <c r="L14" s="41">
        <v>1973</v>
      </c>
      <c r="M14" s="43">
        <f>IFERROR(IF(INDEX(J!$A$1:$ZZ$200,MATCH($A14,J!$A$1:$A$200,0),MATCH(M$8,J!$A$1:$ZZ$1,0))&lt;&gt;"",INDEX(J!$A$1:$ZZ$200,MATCH($A14,J!$A$1:$A$200,0),MATCH(M$8,J!$A$1:$ZZ$1,0)),""),"")</f>
        <v>0.51</v>
      </c>
      <c r="N14" s="43">
        <f>IFERROR(IF(INDEX(J!$A$1:$ZZ$200,MATCH($A14,J!$A$1:$A$200,0),MATCH(N$8,J!$A$1:$ZZ$1,0))&lt;&gt;"",INDEX(J!$A$1:$ZZ$200,MATCH($A14,J!$A$1:$A$200,0),MATCH(N$8,J!$A$1:$ZZ$1,0)),""),"")</f>
        <v>-0.06</v>
      </c>
      <c r="O14" s="43">
        <f>IFERROR(IF(INDEX(J!$A$1:$ZZ$200,MATCH($A14,J!$A$1:$A$200,0),MATCH(O$8,J!$A$1:$ZZ$1,0))&lt;&gt;"",INDEX(J!$A$1:$ZZ$200,MATCH($A14,J!$A$1:$A$200,0),MATCH(O$8,J!$A$1:$ZZ$1,0)),""),"")</f>
        <v>0.35</v>
      </c>
      <c r="P14" s="10"/>
      <c r="Q14" s="41">
        <v>1973</v>
      </c>
      <c r="R14" s="43">
        <f>IFERROR(IF(INDEX(J!$A$1:$ZZ$200,MATCH($A14,J!$A$1:$A$200,0),MATCH(R$8,J!$A$1:$ZZ$1,0))&lt;&gt;"",INDEX(J!$A$1:$ZZ$200,MATCH($A14,J!$A$1:$A$200,0),MATCH(R$8,J!$A$1:$ZZ$1,0)),""),"")</f>
        <v>1.02</v>
      </c>
      <c r="S14" s="43">
        <f>IFERROR(IF(INDEX(J!$A$1:$ZZ$200,MATCH($A14,J!$A$1:$A$200,0),MATCH(S$8,J!$A$1:$ZZ$1,0))&lt;&gt;"",INDEX(J!$A$1:$ZZ$200,MATCH($A14,J!$A$1:$A$200,0),MATCH(S$8,J!$A$1:$ZZ$1,0)),""),"")</f>
        <v>59.07</v>
      </c>
      <c r="T14" s="43" t="str">
        <f>IFERROR(IF(INDEX(J!$A$1:$ZZ$200,MATCH($A14,J!$A$1:$A$200,0),MATCH(T$8,J!$A$1:$ZZ$1,0))&lt;&gt;"",INDEX(J!$A$1:$ZZ$200,MATCH($A14,J!$A$1:$A$200,0),MATCH(T$8,J!$A$1:$ZZ$1,0)),""),"")</f>
        <v/>
      </c>
      <c r="U14" s="43" t="str">
        <f>IFERROR(IF(INDEX(J!$A$1:$ZZ$200,MATCH($A14,J!$A$1:$A$200,0),MATCH(U$8,J!$A$1:$ZZ$1,0))&lt;&gt;"",INDEX(J!$A$1:$ZZ$200,MATCH($A14,J!$A$1:$A$200,0),MATCH(U$8,J!$A$1:$ZZ$1,0)),""),"")</f>
        <v/>
      </c>
    </row>
    <row r="15" spans="1:21">
      <c r="A15" s="41">
        <f t="shared" si="0"/>
        <v>1974</v>
      </c>
      <c r="B15" s="42">
        <f>IFERROR(IF(INDEX(J!$A$1:$ZZ$200,MATCH($A15,J!$A$1:$A$200,0),MATCH(B$8,J!$A$1:$ZZ$1,0))&lt;&gt;"",INDEX(J!$A$1:$ZZ$200,MATCH($A15,J!$A$1:$A$200,0),MATCH(B$8,J!$A$1:$ZZ$1,0)),""),"")</f>
        <v>1560.52</v>
      </c>
      <c r="C15" s="43">
        <f>IFERROR(IF(INDEX(J!$A$1:$ZZ$200,MATCH($A15,J!$A$1:$A$200,0),MATCH(C$8,J!$A$1:$ZZ$1,0))&lt;&gt;"",INDEX(J!$A$1:$ZZ$200,MATCH($A15,J!$A$1:$A$200,0),MATCH(C$8,J!$A$1:$ZZ$1,0)),""),"")</f>
        <v>19.760000000000002</v>
      </c>
      <c r="D15" s="10"/>
      <c r="E15" s="41">
        <v>1974</v>
      </c>
      <c r="F15" s="43">
        <f>IFERROR(IF(INDEX(J!$A$1:$ZZ$200,MATCH($A15,J!$A$1:$A$200,0),MATCH(F$8,J!$A$1:$ZZ$1,0))&lt;&gt;"",INDEX(J!$A$1:$ZZ$200,MATCH($A15,J!$A$1:$A$200,0),MATCH(F$8,J!$A$1:$ZZ$1,0)),""),"")</f>
        <v>2.2200000000000002</v>
      </c>
      <c r="G15" s="43">
        <f>IFERROR(IF(INDEX(J!$A$1:$ZZ$200,MATCH($A15,J!$A$1:$A$200,0),MATCH(G$8,J!$A$1:$ZZ$1,0))&lt;&gt;"",INDEX(J!$A$1:$ZZ$200,MATCH($A15,J!$A$1:$A$200,0),MATCH(G$8,J!$A$1:$ZZ$1,0)),""),"")</f>
        <v>1.5</v>
      </c>
      <c r="H15" s="43">
        <f>IFERROR(IF(INDEX(J!$A$1:$ZZ$200,MATCH($A15,J!$A$1:$A$200,0),MATCH(H$8,J!$A$1:$ZZ$1,0))&lt;&gt;"",INDEX(J!$A$1:$ZZ$200,MATCH($A15,J!$A$1:$A$200,0),MATCH(H$8,J!$A$1:$ZZ$1,0)),""),"")</f>
        <v>-0.81</v>
      </c>
      <c r="I15" s="43">
        <f>IFERROR(IF(INDEX(J!$A$1:$ZZ$200,MATCH($A15,J!$A$1:$A$200,0),MATCH(I$8,J!$A$1:$ZZ$1,0))&lt;&gt;"",INDEX(J!$A$1:$ZZ$200,MATCH($A15,J!$A$1:$A$200,0),MATCH(I$8,J!$A$1:$ZZ$1,0)),""),"")</f>
        <v>1.39</v>
      </c>
      <c r="J15" s="43" t="str">
        <f>IFERROR(IF(INDEX(J!$A$1:$ZZ$200,MATCH($A15,J!$A$1:$A$200,0),MATCH(J$8,J!$A$1:$ZZ$1,0))&lt;&gt;"",INDEX(J!$A$1:$ZZ$200,MATCH($A15,J!$A$1:$A$200,0),MATCH(J$8,J!$A$1:$ZZ$1,0)),""),"")</f>
        <v/>
      </c>
      <c r="K15" s="10"/>
      <c r="L15" s="41">
        <v>1974</v>
      </c>
      <c r="M15" s="43">
        <f>IFERROR(IF(INDEX(J!$A$1:$ZZ$200,MATCH($A15,J!$A$1:$A$200,0),MATCH(M$8,J!$A$1:$ZZ$1,0))&lt;&gt;"",INDEX(J!$A$1:$ZZ$200,MATCH($A15,J!$A$1:$A$200,0),MATCH(M$8,J!$A$1:$ZZ$1,0)),""),"")</f>
        <v>-1.18</v>
      </c>
      <c r="N15" s="43">
        <f>IFERROR(IF(INDEX(J!$A$1:$ZZ$200,MATCH($A15,J!$A$1:$A$200,0),MATCH(N$8,J!$A$1:$ZZ$1,0))&lt;&gt;"",INDEX(J!$A$1:$ZZ$200,MATCH($A15,J!$A$1:$A$200,0),MATCH(N$8,J!$A$1:$ZZ$1,0)),""),"")</f>
        <v>-1.54</v>
      </c>
      <c r="O15" s="43">
        <f>IFERROR(IF(INDEX(J!$A$1:$ZZ$200,MATCH($A15,J!$A$1:$A$200,0),MATCH(O$8,J!$A$1:$ZZ$1,0))&lt;&gt;"",INDEX(J!$A$1:$ZZ$200,MATCH($A15,J!$A$1:$A$200,0),MATCH(O$8,J!$A$1:$ZZ$1,0)),""),"")</f>
        <v>0.1</v>
      </c>
      <c r="P15" s="10"/>
      <c r="Q15" s="41">
        <v>1974</v>
      </c>
      <c r="R15" s="43">
        <f>IFERROR(IF(INDEX(J!$A$1:$ZZ$200,MATCH($A15,J!$A$1:$A$200,0),MATCH(R$8,J!$A$1:$ZZ$1,0))&lt;&gt;"",INDEX(J!$A$1:$ZZ$200,MATCH($A15,J!$A$1:$A$200,0),MATCH(R$8,J!$A$1:$ZZ$1,0)),""),"")</f>
        <v>1.17</v>
      </c>
      <c r="S15" s="43">
        <f>IFERROR(IF(INDEX(J!$A$1:$ZZ$200,MATCH($A15,J!$A$1:$A$200,0),MATCH(S$8,J!$A$1:$ZZ$1,0))&lt;&gt;"",INDEX(J!$A$1:$ZZ$200,MATCH($A15,J!$A$1:$A$200,0),MATCH(S$8,J!$A$1:$ZZ$1,0)),""),"")</f>
        <v>59.1</v>
      </c>
      <c r="T15" s="43" t="str">
        <f>IFERROR(IF(INDEX(J!$A$1:$ZZ$200,MATCH($A15,J!$A$1:$A$200,0),MATCH(T$8,J!$A$1:$ZZ$1,0))&lt;&gt;"",INDEX(J!$A$1:$ZZ$200,MATCH($A15,J!$A$1:$A$200,0),MATCH(T$8,J!$A$1:$ZZ$1,0)),""),"")</f>
        <v/>
      </c>
      <c r="U15" s="43" t="str">
        <f>IFERROR(IF(INDEX(J!$A$1:$ZZ$200,MATCH($A15,J!$A$1:$A$200,0),MATCH(U$8,J!$A$1:$ZZ$1,0))&lt;&gt;"",INDEX(J!$A$1:$ZZ$200,MATCH($A15,J!$A$1:$A$200,0),MATCH(U$8,J!$A$1:$ZZ$1,0)),""),"")</f>
        <v/>
      </c>
    </row>
    <row r="16" spans="1:21">
      <c r="A16" s="41">
        <f t="shared" si="0"/>
        <v>1975</v>
      </c>
      <c r="B16" s="42">
        <f>IFERROR(IF(INDEX(J!$A$1:$ZZ$200,MATCH($A16,J!$A$1:$A$200,0),MATCH(B$8,J!$A$1:$ZZ$1,0))&lt;&gt;"",INDEX(J!$A$1:$ZZ$200,MATCH($A16,J!$A$1:$A$200,0),MATCH(B$8,J!$A$1:$ZZ$1,0)),""),"")</f>
        <v>1589.32</v>
      </c>
      <c r="C16" s="43">
        <f>IFERROR(IF(INDEX(J!$A$1:$ZZ$200,MATCH($A16,J!$A$1:$A$200,0),MATCH(C$8,J!$A$1:$ZZ$1,0))&lt;&gt;"",INDEX(J!$A$1:$ZZ$200,MATCH($A16,J!$A$1:$A$200,0),MATCH(C$8,J!$A$1:$ZZ$1,0)),""),"")</f>
        <v>20.2</v>
      </c>
      <c r="D16" s="10"/>
      <c r="E16" s="41">
        <v>1975</v>
      </c>
      <c r="F16" s="43">
        <f>IFERROR(IF(INDEX(J!$A$1:$ZZ$200,MATCH($A16,J!$A$1:$A$200,0),MATCH(F$8,J!$A$1:$ZZ$1,0))&lt;&gt;"",INDEX(J!$A$1:$ZZ$200,MATCH($A16,J!$A$1:$A$200,0),MATCH(F$8,J!$A$1:$ZZ$1,0)),""),"")</f>
        <v>1.43</v>
      </c>
      <c r="G16" s="43">
        <f>IFERROR(IF(INDEX(J!$A$1:$ZZ$200,MATCH($A16,J!$A$1:$A$200,0),MATCH(G$8,J!$A$1:$ZZ$1,0))&lt;&gt;"",INDEX(J!$A$1:$ZZ$200,MATCH($A16,J!$A$1:$A$200,0),MATCH(G$8,J!$A$1:$ZZ$1,0)),""),"")</f>
        <v>1.29</v>
      </c>
      <c r="H16" s="43">
        <f>IFERROR(IF(INDEX(J!$A$1:$ZZ$200,MATCH($A16,J!$A$1:$A$200,0),MATCH(H$8,J!$A$1:$ZZ$1,0))&lt;&gt;"",INDEX(J!$A$1:$ZZ$200,MATCH($A16,J!$A$1:$A$200,0),MATCH(H$8,J!$A$1:$ZZ$1,0)),""),"")</f>
        <v>-0.99</v>
      </c>
      <c r="I16" s="43">
        <f>IFERROR(IF(INDEX(J!$A$1:$ZZ$200,MATCH($A16,J!$A$1:$A$200,0),MATCH(I$8,J!$A$1:$ZZ$1,0))&lt;&gt;"",INDEX(J!$A$1:$ZZ$200,MATCH($A16,J!$A$1:$A$200,0),MATCH(I$8,J!$A$1:$ZZ$1,0)),""),"")</f>
        <v>0.99</v>
      </c>
      <c r="J16" s="43" t="str">
        <f>IFERROR(IF(INDEX(J!$A$1:$ZZ$200,MATCH($A16,J!$A$1:$A$200,0),MATCH(J$8,J!$A$1:$ZZ$1,0))&lt;&gt;"",INDEX(J!$A$1:$ZZ$200,MATCH($A16,J!$A$1:$A$200,0),MATCH(J$8,J!$A$1:$ZZ$1,0)),""),"")</f>
        <v/>
      </c>
      <c r="K16" s="10"/>
      <c r="L16" s="41">
        <v>1975</v>
      </c>
      <c r="M16" s="43">
        <f>IFERROR(IF(INDEX(J!$A$1:$ZZ$200,MATCH($A16,J!$A$1:$A$200,0),MATCH(M$8,J!$A$1:$ZZ$1,0))&lt;&gt;"",INDEX(J!$A$1:$ZZ$200,MATCH($A16,J!$A$1:$A$200,0),MATCH(M$8,J!$A$1:$ZZ$1,0)),""),"")</f>
        <v>-3.91</v>
      </c>
      <c r="N16" s="43">
        <f>IFERROR(IF(INDEX(J!$A$1:$ZZ$200,MATCH($A16,J!$A$1:$A$200,0),MATCH(N$8,J!$A$1:$ZZ$1,0))&lt;&gt;"",INDEX(J!$A$1:$ZZ$200,MATCH($A16,J!$A$1:$A$200,0),MATCH(N$8,J!$A$1:$ZZ$1,0)),""),"")</f>
        <v>-3.73</v>
      </c>
      <c r="O16" s="43">
        <f>IFERROR(IF(INDEX(J!$A$1:$ZZ$200,MATCH($A16,J!$A$1:$A$200,0),MATCH(O$8,J!$A$1:$ZZ$1,0))&lt;&gt;"",INDEX(J!$A$1:$ZZ$200,MATCH($A16,J!$A$1:$A$200,0),MATCH(O$8,J!$A$1:$ZZ$1,0)),""),"")</f>
        <v>-0.5</v>
      </c>
      <c r="P16" s="10"/>
      <c r="Q16" s="41">
        <v>1975</v>
      </c>
      <c r="R16" s="43">
        <f>IFERROR(IF(INDEX(J!$A$1:$ZZ$200,MATCH($A16,J!$A$1:$A$200,0),MATCH(R$8,J!$A$1:$ZZ$1,0))&lt;&gt;"",INDEX(J!$A$1:$ZZ$200,MATCH($A16,J!$A$1:$A$200,0),MATCH(R$8,J!$A$1:$ZZ$1,0)),""),"")</f>
        <v>1.33</v>
      </c>
      <c r="S16" s="43">
        <f>IFERROR(IF(INDEX(J!$A$1:$ZZ$200,MATCH($A16,J!$A$1:$A$200,0),MATCH(S$8,J!$A$1:$ZZ$1,0))&lt;&gt;"",INDEX(J!$A$1:$ZZ$200,MATCH($A16,J!$A$1:$A$200,0),MATCH(S$8,J!$A$1:$ZZ$1,0)),""),"")</f>
        <v>59.15</v>
      </c>
      <c r="T16" s="43" t="str">
        <f>IFERROR(IF(INDEX(J!$A$1:$ZZ$200,MATCH($A16,J!$A$1:$A$200,0),MATCH(T$8,J!$A$1:$ZZ$1,0))&lt;&gt;"",INDEX(J!$A$1:$ZZ$200,MATCH($A16,J!$A$1:$A$200,0),MATCH(T$8,J!$A$1:$ZZ$1,0)),""),"")</f>
        <v/>
      </c>
      <c r="U16" s="43" t="str">
        <f>IFERROR(IF(INDEX(J!$A$1:$ZZ$200,MATCH($A16,J!$A$1:$A$200,0),MATCH(U$8,J!$A$1:$ZZ$1,0))&lt;&gt;"",INDEX(J!$A$1:$ZZ$200,MATCH($A16,J!$A$1:$A$200,0),MATCH(U$8,J!$A$1:$ZZ$1,0)),""),"")</f>
        <v/>
      </c>
    </row>
    <row r="17" spans="1:21">
      <c r="A17" s="41">
        <f t="shared" si="0"/>
        <v>1976</v>
      </c>
      <c r="B17" s="42">
        <f>IFERROR(IF(INDEX(J!$A$1:$ZZ$200,MATCH($A17,J!$A$1:$A$200,0),MATCH(B$8,J!$A$1:$ZZ$1,0))&lt;&gt;"",INDEX(J!$A$1:$ZZ$200,MATCH($A17,J!$A$1:$A$200,0),MATCH(B$8,J!$A$1:$ZZ$1,0)),""),"")</f>
        <v>1622.18</v>
      </c>
      <c r="C17" s="43">
        <f>IFERROR(IF(INDEX(J!$A$1:$ZZ$200,MATCH($A17,J!$A$1:$A$200,0),MATCH(C$8,J!$A$1:$ZZ$1,0))&lt;&gt;"",INDEX(J!$A$1:$ZZ$200,MATCH($A17,J!$A$1:$A$200,0),MATCH(C$8,J!$A$1:$ZZ$1,0)),""),"")</f>
        <v>20.71</v>
      </c>
      <c r="D17" s="10"/>
      <c r="E17" s="41">
        <v>1976</v>
      </c>
      <c r="F17" s="43">
        <f>IFERROR(IF(INDEX(J!$A$1:$ZZ$200,MATCH($A17,J!$A$1:$A$200,0),MATCH(F$8,J!$A$1:$ZZ$1,0))&lt;&gt;"",INDEX(J!$A$1:$ZZ$200,MATCH($A17,J!$A$1:$A$200,0),MATCH(F$8,J!$A$1:$ZZ$1,0)),""),"")</f>
        <v>1.69</v>
      </c>
      <c r="G17" s="43">
        <f>IFERROR(IF(INDEX(J!$A$1:$ZZ$200,MATCH($A17,J!$A$1:$A$200,0),MATCH(G$8,J!$A$1:$ZZ$1,0))&lt;&gt;"",INDEX(J!$A$1:$ZZ$200,MATCH($A17,J!$A$1:$A$200,0),MATCH(G$8,J!$A$1:$ZZ$1,0)),""),"")</f>
        <v>1.22</v>
      </c>
      <c r="H17" s="43">
        <f>IFERROR(IF(INDEX(J!$A$1:$ZZ$200,MATCH($A17,J!$A$1:$A$200,0),MATCH(H$8,J!$A$1:$ZZ$1,0))&lt;&gt;"",INDEX(J!$A$1:$ZZ$200,MATCH($A17,J!$A$1:$A$200,0),MATCH(H$8,J!$A$1:$ZZ$1,0)),""),"")</f>
        <v>-0.89</v>
      </c>
      <c r="I17" s="43">
        <f>IFERROR(IF(INDEX(J!$A$1:$ZZ$200,MATCH($A17,J!$A$1:$A$200,0),MATCH(I$8,J!$A$1:$ZZ$1,0))&lt;&gt;"",INDEX(J!$A$1:$ZZ$200,MATCH($A17,J!$A$1:$A$200,0),MATCH(I$8,J!$A$1:$ZZ$1,0)),""),"")</f>
        <v>1.21</v>
      </c>
      <c r="J17" s="43" t="str">
        <f>IFERROR(IF(INDEX(J!$A$1:$ZZ$200,MATCH($A17,J!$A$1:$A$200,0),MATCH(J$8,J!$A$1:$ZZ$1,0))&lt;&gt;"",INDEX(J!$A$1:$ZZ$200,MATCH($A17,J!$A$1:$A$200,0),MATCH(J$8,J!$A$1:$ZZ$1,0)),""),"")</f>
        <v/>
      </c>
      <c r="K17" s="10"/>
      <c r="L17" s="41">
        <v>1976</v>
      </c>
      <c r="M17" s="43">
        <f>IFERROR(IF(INDEX(J!$A$1:$ZZ$200,MATCH($A17,J!$A$1:$A$200,0),MATCH(M$8,J!$A$1:$ZZ$1,0))&lt;&gt;"",INDEX(J!$A$1:$ZZ$200,MATCH($A17,J!$A$1:$A$200,0),MATCH(M$8,J!$A$1:$ZZ$1,0)),""),"")</f>
        <v>-1.3</v>
      </c>
      <c r="N17" s="43">
        <f>IFERROR(IF(INDEX(J!$A$1:$ZZ$200,MATCH($A17,J!$A$1:$A$200,0),MATCH(N$8,J!$A$1:$ZZ$1,0))&lt;&gt;"",INDEX(J!$A$1:$ZZ$200,MATCH($A17,J!$A$1:$A$200,0),MATCH(N$8,J!$A$1:$ZZ$1,0)),""),"")</f>
        <v>-2.95</v>
      </c>
      <c r="O17" s="43">
        <f>IFERROR(IF(INDEX(J!$A$1:$ZZ$200,MATCH($A17,J!$A$1:$A$200,0),MATCH(O$8,J!$A$1:$ZZ$1,0))&lt;&gt;"",INDEX(J!$A$1:$ZZ$200,MATCH($A17,J!$A$1:$A$200,0),MATCH(O$8,J!$A$1:$ZZ$1,0)),""),"")</f>
        <v>1.3</v>
      </c>
      <c r="P17" s="10"/>
      <c r="Q17" s="41">
        <v>1976</v>
      </c>
      <c r="R17" s="43">
        <f>IFERROR(IF(INDEX(J!$A$1:$ZZ$200,MATCH($A17,J!$A$1:$A$200,0),MATCH(R$8,J!$A$1:$ZZ$1,0))&lt;&gt;"",INDEX(J!$A$1:$ZZ$200,MATCH($A17,J!$A$1:$A$200,0),MATCH(R$8,J!$A$1:$ZZ$1,0)),""),"")</f>
        <v>1.51</v>
      </c>
      <c r="S17" s="43">
        <f>IFERROR(IF(INDEX(J!$A$1:$ZZ$200,MATCH($A17,J!$A$1:$A$200,0),MATCH(S$8,J!$A$1:$ZZ$1,0))&lt;&gt;"",INDEX(J!$A$1:$ZZ$200,MATCH($A17,J!$A$1:$A$200,0),MATCH(S$8,J!$A$1:$ZZ$1,0)),""),"")</f>
        <v>59.23</v>
      </c>
      <c r="T17" s="43" t="str">
        <f>IFERROR(IF(INDEX(J!$A$1:$ZZ$200,MATCH($A17,J!$A$1:$A$200,0),MATCH(T$8,J!$A$1:$ZZ$1,0))&lt;&gt;"",INDEX(J!$A$1:$ZZ$200,MATCH($A17,J!$A$1:$A$200,0),MATCH(T$8,J!$A$1:$ZZ$1,0)),""),"")</f>
        <v/>
      </c>
      <c r="U17" s="43" t="str">
        <f>IFERROR(IF(INDEX(J!$A$1:$ZZ$200,MATCH($A17,J!$A$1:$A$200,0),MATCH(U$8,J!$A$1:$ZZ$1,0))&lt;&gt;"",INDEX(J!$A$1:$ZZ$200,MATCH($A17,J!$A$1:$A$200,0),MATCH(U$8,J!$A$1:$ZZ$1,0)),""),"")</f>
        <v/>
      </c>
    </row>
    <row r="18" spans="1:21">
      <c r="A18" s="41">
        <f t="shared" si="0"/>
        <v>1977</v>
      </c>
      <c r="B18" s="42">
        <f>IFERROR(IF(INDEX(J!$A$1:$ZZ$200,MATCH($A18,J!$A$1:$A$200,0),MATCH(B$8,J!$A$1:$ZZ$1,0))&lt;&gt;"",INDEX(J!$A$1:$ZZ$200,MATCH($A18,J!$A$1:$A$200,0),MATCH(B$8,J!$A$1:$ZZ$1,0)),""),"")</f>
        <v>1660.03</v>
      </c>
      <c r="C18" s="43">
        <f>IFERROR(IF(INDEX(J!$A$1:$ZZ$200,MATCH($A18,J!$A$1:$A$200,0),MATCH(C$8,J!$A$1:$ZZ$1,0))&lt;&gt;"",INDEX(J!$A$1:$ZZ$200,MATCH($A18,J!$A$1:$A$200,0),MATCH(C$8,J!$A$1:$ZZ$1,0)),""),"")</f>
        <v>21.24</v>
      </c>
      <c r="D18" s="10"/>
      <c r="E18" s="41">
        <v>1977</v>
      </c>
      <c r="F18" s="43">
        <f>IFERROR(IF(INDEX(J!$A$1:$ZZ$200,MATCH($A18,J!$A$1:$A$200,0),MATCH(F$8,J!$A$1:$ZZ$1,0))&lt;&gt;"",INDEX(J!$A$1:$ZZ$200,MATCH($A18,J!$A$1:$A$200,0),MATCH(F$8,J!$A$1:$ZZ$1,0)),""),"")</f>
        <v>1.93</v>
      </c>
      <c r="G18" s="43">
        <f>IFERROR(IF(INDEX(J!$A$1:$ZZ$200,MATCH($A18,J!$A$1:$A$200,0),MATCH(G$8,J!$A$1:$ZZ$1,0))&lt;&gt;"",INDEX(J!$A$1:$ZZ$200,MATCH($A18,J!$A$1:$A$200,0),MATCH(G$8,J!$A$1:$ZZ$1,0)),""),"")</f>
        <v>1.22</v>
      </c>
      <c r="H18" s="43">
        <f>IFERROR(IF(INDEX(J!$A$1:$ZZ$200,MATCH($A18,J!$A$1:$A$200,0),MATCH(H$8,J!$A$1:$ZZ$1,0))&lt;&gt;"",INDEX(J!$A$1:$ZZ$200,MATCH($A18,J!$A$1:$A$200,0),MATCH(H$8,J!$A$1:$ZZ$1,0)),""),"")</f>
        <v>-0.62</v>
      </c>
      <c r="I18" s="43">
        <f>IFERROR(IF(INDEX(J!$A$1:$ZZ$200,MATCH($A18,J!$A$1:$A$200,0),MATCH(I$8,J!$A$1:$ZZ$1,0))&lt;&gt;"",INDEX(J!$A$1:$ZZ$200,MATCH($A18,J!$A$1:$A$200,0),MATCH(I$8,J!$A$1:$ZZ$1,0)),""),"")</f>
        <v>1.19</v>
      </c>
      <c r="J18" s="43" t="str">
        <f>IFERROR(IF(INDEX(J!$A$1:$ZZ$200,MATCH($A18,J!$A$1:$A$200,0),MATCH(J$8,J!$A$1:$ZZ$1,0))&lt;&gt;"",INDEX(J!$A$1:$ZZ$200,MATCH($A18,J!$A$1:$A$200,0),MATCH(J$8,J!$A$1:$ZZ$1,0)),""),"")</f>
        <v/>
      </c>
      <c r="K18" s="10"/>
      <c r="L18" s="41">
        <v>1977</v>
      </c>
      <c r="M18" s="43">
        <f>IFERROR(IF(INDEX(J!$A$1:$ZZ$200,MATCH($A18,J!$A$1:$A$200,0),MATCH(M$8,J!$A$1:$ZZ$1,0))&lt;&gt;"",INDEX(J!$A$1:$ZZ$200,MATCH($A18,J!$A$1:$A$200,0),MATCH(M$8,J!$A$1:$ZZ$1,0)),""),"")</f>
        <v>-0.42</v>
      </c>
      <c r="N18" s="43">
        <f>IFERROR(IF(INDEX(J!$A$1:$ZZ$200,MATCH($A18,J!$A$1:$A$200,0),MATCH(N$8,J!$A$1:$ZZ$1,0))&lt;&gt;"",INDEX(J!$A$1:$ZZ$200,MATCH($A18,J!$A$1:$A$200,0),MATCH(N$8,J!$A$1:$ZZ$1,0)),""),"")</f>
        <v>-3.06</v>
      </c>
      <c r="O18" s="43">
        <f>IFERROR(IF(INDEX(J!$A$1:$ZZ$200,MATCH($A18,J!$A$1:$A$200,0),MATCH(O$8,J!$A$1:$ZZ$1,0))&lt;&gt;"",INDEX(J!$A$1:$ZZ$200,MATCH($A18,J!$A$1:$A$200,0),MATCH(O$8,J!$A$1:$ZZ$1,0)),""),"")</f>
        <v>2.27</v>
      </c>
      <c r="P18" s="10"/>
      <c r="Q18" s="41">
        <v>1977</v>
      </c>
      <c r="R18" s="43">
        <f>IFERROR(IF(INDEX(J!$A$1:$ZZ$200,MATCH($A18,J!$A$1:$A$200,0),MATCH(R$8,J!$A$1:$ZZ$1,0))&lt;&gt;"",INDEX(J!$A$1:$ZZ$200,MATCH($A18,J!$A$1:$A$200,0),MATCH(R$8,J!$A$1:$ZZ$1,0)),""),"")</f>
        <v>1.63</v>
      </c>
      <c r="S18" s="43">
        <f>IFERROR(IF(INDEX(J!$A$1:$ZZ$200,MATCH($A18,J!$A$1:$A$200,0),MATCH(S$8,J!$A$1:$ZZ$1,0))&lt;&gt;"",INDEX(J!$A$1:$ZZ$200,MATCH($A18,J!$A$1:$A$200,0),MATCH(S$8,J!$A$1:$ZZ$1,0)),""),"")</f>
        <v>59.34</v>
      </c>
      <c r="T18" s="43" t="str">
        <f>IFERROR(IF(INDEX(J!$A$1:$ZZ$200,MATCH($A18,J!$A$1:$A$200,0),MATCH(T$8,J!$A$1:$ZZ$1,0))&lt;&gt;"",INDEX(J!$A$1:$ZZ$200,MATCH($A18,J!$A$1:$A$200,0),MATCH(T$8,J!$A$1:$ZZ$1,0)),""),"")</f>
        <v/>
      </c>
      <c r="U18" s="43" t="str">
        <f>IFERROR(IF(INDEX(J!$A$1:$ZZ$200,MATCH($A18,J!$A$1:$A$200,0),MATCH(U$8,J!$A$1:$ZZ$1,0))&lt;&gt;"",INDEX(J!$A$1:$ZZ$200,MATCH($A18,J!$A$1:$A$200,0),MATCH(U$8,J!$A$1:$ZZ$1,0)),""),"")</f>
        <v/>
      </c>
    </row>
    <row r="19" spans="1:21">
      <c r="A19" s="41">
        <f t="shared" si="0"/>
        <v>1978</v>
      </c>
      <c r="B19" s="42">
        <f>IFERROR(IF(INDEX(J!$A$1:$ZZ$200,MATCH($A19,J!$A$1:$A$200,0),MATCH(B$8,J!$A$1:$ZZ$1,0))&lt;&gt;"",INDEX(J!$A$1:$ZZ$200,MATCH($A19,J!$A$1:$A$200,0),MATCH(B$8,J!$A$1:$ZZ$1,0)),""),"")</f>
        <v>1701.29</v>
      </c>
      <c r="C19" s="43">
        <f>IFERROR(IF(INDEX(J!$A$1:$ZZ$200,MATCH($A19,J!$A$1:$A$200,0),MATCH(C$8,J!$A$1:$ZZ$1,0))&lt;&gt;"",INDEX(J!$A$1:$ZZ$200,MATCH($A19,J!$A$1:$A$200,0),MATCH(C$8,J!$A$1:$ZZ$1,0)),""),"")</f>
        <v>21.79</v>
      </c>
      <c r="D19" s="10"/>
      <c r="E19" s="41">
        <v>1978</v>
      </c>
      <c r="F19" s="43">
        <f>IFERROR(IF(INDEX(J!$A$1:$ZZ$200,MATCH($A19,J!$A$1:$A$200,0),MATCH(F$8,J!$A$1:$ZZ$1,0))&lt;&gt;"",INDEX(J!$A$1:$ZZ$200,MATCH($A19,J!$A$1:$A$200,0),MATCH(F$8,J!$A$1:$ZZ$1,0)),""),"")</f>
        <v>2.08</v>
      </c>
      <c r="G19" s="43">
        <f>IFERROR(IF(INDEX(J!$A$1:$ZZ$200,MATCH($A19,J!$A$1:$A$200,0),MATCH(G$8,J!$A$1:$ZZ$1,0))&lt;&gt;"",INDEX(J!$A$1:$ZZ$200,MATCH($A19,J!$A$1:$A$200,0),MATCH(G$8,J!$A$1:$ZZ$1,0)),""),"")</f>
        <v>1.23</v>
      </c>
      <c r="H19" s="43">
        <f>IFERROR(IF(INDEX(J!$A$1:$ZZ$200,MATCH($A19,J!$A$1:$A$200,0),MATCH(H$8,J!$A$1:$ZZ$1,0))&lt;&gt;"",INDEX(J!$A$1:$ZZ$200,MATCH($A19,J!$A$1:$A$200,0),MATCH(H$8,J!$A$1:$ZZ$1,0)),""),"")</f>
        <v>-0.47</v>
      </c>
      <c r="I19" s="43">
        <f>IFERROR(IF(INDEX(J!$A$1:$ZZ$200,MATCH($A19,J!$A$1:$A$200,0),MATCH(I$8,J!$A$1:$ZZ$1,0))&lt;&gt;"",INDEX(J!$A$1:$ZZ$200,MATCH($A19,J!$A$1:$A$200,0),MATCH(I$8,J!$A$1:$ZZ$1,0)),""),"")</f>
        <v>1.17</v>
      </c>
      <c r="J19" s="43" t="str">
        <f>IFERROR(IF(INDEX(J!$A$1:$ZZ$200,MATCH($A19,J!$A$1:$A$200,0),MATCH(J$8,J!$A$1:$ZZ$1,0))&lt;&gt;"",INDEX(J!$A$1:$ZZ$200,MATCH($A19,J!$A$1:$A$200,0),MATCH(J$8,J!$A$1:$ZZ$1,0)),""),"")</f>
        <v/>
      </c>
      <c r="K19" s="10"/>
      <c r="L19" s="41">
        <v>1978</v>
      </c>
      <c r="M19" s="43">
        <f>IFERROR(IF(INDEX(J!$A$1:$ZZ$200,MATCH($A19,J!$A$1:$A$200,0),MATCH(M$8,J!$A$1:$ZZ$1,0))&lt;&gt;"",INDEX(J!$A$1:$ZZ$200,MATCH($A19,J!$A$1:$A$200,0),MATCH(M$8,J!$A$1:$ZZ$1,0)),""),"")</f>
        <v>-7.0000000000000007E-2</v>
      </c>
      <c r="N19" s="43">
        <f>IFERROR(IF(INDEX(J!$A$1:$ZZ$200,MATCH($A19,J!$A$1:$A$200,0),MATCH(N$8,J!$A$1:$ZZ$1,0))&lt;&gt;"",INDEX(J!$A$1:$ZZ$200,MATCH($A19,J!$A$1:$A$200,0),MATCH(N$8,J!$A$1:$ZZ$1,0)),""),"")</f>
        <v>-2.92</v>
      </c>
      <c r="O19" s="43">
        <f>IFERROR(IF(INDEX(J!$A$1:$ZZ$200,MATCH($A19,J!$A$1:$A$200,0),MATCH(O$8,J!$A$1:$ZZ$1,0))&lt;&gt;"",INDEX(J!$A$1:$ZZ$200,MATCH($A19,J!$A$1:$A$200,0),MATCH(O$8,J!$A$1:$ZZ$1,0)),""),"")</f>
        <v>2.4300000000000002</v>
      </c>
      <c r="P19" s="10"/>
      <c r="Q19" s="41">
        <v>1978</v>
      </c>
      <c r="R19" s="43">
        <f>IFERROR(IF(INDEX(J!$A$1:$ZZ$200,MATCH($A19,J!$A$1:$A$200,0),MATCH(R$8,J!$A$1:$ZZ$1,0))&lt;&gt;"",INDEX(J!$A$1:$ZZ$200,MATCH($A19,J!$A$1:$A$200,0),MATCH(R$8,J!$A$1:$ZZ$1,0)),""),"")</f>
        <v>1.75</v>
      </c>
      <c r="S19" s="43">
        <f>IFERROR(IF(INDEX(J!$A$1:$ZZ$200,MATCH($A19,J!$A$1:$A$200,0),MATCH(S$8,J!$A$1:$ZZ$1,0))&lt;&gt;"",INDEX(J!$A$1:$ZZ$200,MATCH($A19,J!$A$1:$A$200,0),MATCH(S$8,J!$A$1:$ZZ$1,0)),""),"")</f>
        <v>59.48</v>
      </c>
      <c r="T19" s="43" t="str">
        <f>IFERROR(IF(INDEX(J!$A$1:$ZZ$200,MATCH($A19,J!$A$1:$A$200,0),MATCH(T$8,J!$A$1:$ZZ$1,0))&lt;&gt;"",INDEX(J!$A$1:$ZZ$200,MATCH($A19,J!$A$1:$A$200,0),MATCH(T$8,J!$A$1:$ZZ$1,0)),""),"")</f>
        <v/>
      </c>
      <c r="U19" s="43" t="str">
        <f>IFERROR(IF(INDEX(J!$A$1:$ZZ$200,MATCH($A19,J!$A$1:$A$200,0),MATCH(U$8,J!$A$1:$ZZ$1,0))&lt;&gt;"",INDEX(J!$A$1:$ZZ$200,MATCH($A19,J!$A$1:$A$200,0),MATCH(U$8,J!$A$1:$ZZ$1,0)),""),"")</f>
        <v/>
      </c>
    </row>
    <row r="20" spans="1:21">
      <c r="A20" s="41">
        <f t="shared" si="0"/>
        <v>1979</v>
      </c>
      <c r="B20" s="42">
        <f>IFERROR(IF(INDEX(J!$A$1:$ZZ$200,MATCH($A20,J!$A$1:$A$200,0),MATCH(B$8,J!$A$1:$ZZ$1,0))&lt;&gt;"",INDEX(J!$A$1:$ZZ$200,MATCH($A20,J!$A$1:$A$200,0),MATCH(B$8,J!$A$1:$ZZ$1,0)),""),"")</f>
        <v>1746.27</v>
      </c>
      <c r="C20" s="43">
        <f>IFERROR(IF(INDEX(J!$A$1:$ZZ$200,MATCH($A20,J!$A$1:$A$200,0),MATCH(C$8,J!$A$1:$ZZ$1,0))&lt;&gt;"",INDEX(J!$A$1:$ZZ$200,MATCH($A20,J!$A$1:$A$200,0),MATCH(C$8,J!$A$1:$ZZ$1,0)),""),"")</f>
        <v>22.35</v>
      </c>
      <c r="D20" s="10"/>
      <c r="E20" s="41">
        <v>1979</v>
      </c>
      <c r="F20" s="43">
        <f>IFERROR(IF(INDEX(J!$A$1:$ZZ$200,MATCH($A20,J!$A$1:$A$200,0),MATCH(F$8,J!$A$1:$ZZ$1,0))&lt;&gt;"",INDEX(J!$A$1:$ZZ$200,MATCH($A20,J!$A$1:$A$200,0),MATCH(F$8,J!$A$1:$ZZ$1,0)),""),"")</f>
        <v>2.2200000000000002</v>
      </c>
      <c r="G20" s="43">
        <f>IFERROR(IF(INDEX(J!$A$1:$ZZ$200,MATCH($A20,J!$A$1:$A$200,0),MATCH(G$8,J!$A$1:$ZZ$1,0))&lt;&gt;"",INDEX(J!$A$1:$ZZ$200,MATCH($A20,J!$A$1:$A$200,0),MATCH(G$8,J!$A$1:$ZZ$1,0)),""),"")</f>
        <v>1.25</v>
      </c>
      <c r="H20" s="43">
        <f>IFERROR(IF(INDEX(J!$A$1:$ZZ$200,MATCH($A20,J!$A$1:$A$200,0),MATCH(H$8,J!$A$1:$ZZ$1,0))&lt;&gt;"",INDEX(J!$A$1:$ZZ$200,MATCH($A20,J!$A$1:$A$200,0),MATCH(H$8,J!$A$1:$ZZ$1,0)),""),"")</f>
        <v>-0.31</v>
      </c>
      <c r="I20" s="43">
        <f>IFERROR(IF(INDEX(J!$A$1:$ZZ$200,MATCH($A20,J!$A$1:$A$200,0),MATCH(I$8,J!$A$1:$ZZ$1,0))&lt;&gt;"",INDEX(J!$A$1:$ZZ$200,MATCH($A20,J!$A$1:$A$200,0),MATCH(I$8,J!$A$1:$ZZ$1,0)),""),"")</f>
        <v>1.1200000000000001</v>
      </c>
      <c r="J20" s="43" t="str">
        <f>IFERROR(IF(INDEX(J!$A$1:$ZZ$200,MATCH($A20,J!$A$1:$A$200,0),MATCH(J$8,J!$A$1:$ZZ$1,0))&lt;&gt;"",INDEX(J!$A$1:$ZZ$200,MATCH($A20,J!$A$1:$A$200,0),MATCH(J$8,J!$A$1:$ZZ$1,0)),""),"")</f>
        <v/>
      </c>
      <c r="K20" s="10"/>
      <c r="L20" s="41">
        <v>1979</v>
      </c>
      <c r="M20" s="43">
        <f>IFERROR(IF(INDEX(J!$A$1:$ZZ$200,MATCH($A20,J!$A$1:$A$200,0),MATCH(M$8,J!$A$1:$ZZ$1,0))&lt;&gt;"",INDEX(J!$A$1:$ZZ$200,MATCH($A20,J!$A$1:$A$200,0),MATCH(M$8,J!$A$1:$ZZ$1,0)),""),"")</f>
        <v>1.27</v>
      </c>
      <c r="N20" s="43">
        <f>IFERROR(IF(INDEX(J!$A$1:$ZZ$200,MATCH($A20,J!$A$1:$A$200,0),MATCH(N$8,J!$A$1:$ZZ$1,0))&lt;&gt;"",INDEX(J!$A$1:$ZZ$200,MATCH($A20,J!$A$1:$A$200,0),MATCH(N$8,J!$A$1:$ZZ$1,0)),""),"")</f>
        <v>-2.1</v>
      </c>
      <c r="O20" s="43">
        <f>IFERROR(IF(INDEX(J!$A$1:$ZZ$200,MATCH($A20,J!$A$1:$A$200,0),MATCH(O$8,J!$A$1:$ZZ$1,0))&lt;&gt;"",INDEX(J!$A$1:$ZZ$200,MATCH($A20,J!$A$1:$A$200,0),MATCH(O$8,J!$A$1:$ZZ$1,0)),""),"")</f>
        <v>2.9</v>
      </c>
      <c r="P20" s="10"/>
      <c r="Q20" s="41">
        <v>1979</v>
      </c>
      <c r="R20" s="43">
        <f>IFERROR(IF(INDEX(J!$A$1:$ZZ$200,MATCH($A20,J!$A$1:$A$200,0),MATCH(R$8,J!$A$1:$ZZ$1,0))&lt;&gt;"",INDEX(J!$A$1:$ZZ$200,MATCH($A20,J!$A$1:$A$200,0),MATCH(R$8,J!$A$1:$ZZ$1,0)),""),"")</f>
        <v>1.9</v>
      </c>
      <c r="S20" s="43">
        <f>IFERROR(IF(INDEX(J!$A$1:$ZZ$200,MATCH($A20,J!$A$1:$A$200,0),MATCH(S$8,J!$A$1:$ZZ$1,0))&lt;&gt;"",INDEX(J!$A$1:$ZZ$200,MATCH($A20,J!$A$1:$A$200,0),MATCH(S$8,J!$A$1:$ZZ$1,0)),""),"")</f>
        <v>59.66</v>
      </c>
      <c r="T20" s="43" t="str">
        <f>IFERROR(IF(INDEX(J!$A$1:$ZZ$200,MATCH($A20,J!$A$1:$A$200,0),MATCH(T$8,J!$A$1:$ZZ$1,0))&lt;&gt;"",INDEX(J!$A$1:$ZZ$200,MATCH($A20,J!$A$1:$A$200,0),MATCH(T$8,J!$A$1:$ZZ$1,0)),""),"")</f>
        <v/>
      </c>
      <c r="U20" s="43" t="str">
        <f>IFERROR(IF(INDEX(J!$A$1:$ZZ$200,MATCH($A20,J!$A$1:$A$200,0),MATCH(U$8,J!$A$1:$ZZ$1,0))&lt;&gt;"",INDEX(J!$A$1:$ZZ$200,MATCH($A20,J!$A$1:$A$200,0),MATCH(U$8,J!$A$1:$ZZ$1,0)),""),"")</f>
        <v/>
      </c>
    </row>
    <row r="21" spans="1:21">
      <c r="A21" s="41">
        <f t="shared" si="0"/>
        <v>1980</v>
      </c>
      <c r="B21" s="42">
        <f>IFERROR(IF(INDEX(J!$A$1:$ZZ$200,MATCH($A21,J!$A$1:$A$200,0),MATCH(B$8,J!$A$1:$ZZ$1,0))&lt;&gt;"",INDEX(J!$A$1:$ZZ$200,MATCH($A21,J!$A$1:$A$200,0),MATCH(B$8,J!$A$1:$ZZ$1,0)),""),"")</f>
        <v>1787.5</v>
      </c>
      <c r="C21" s="43">
        <f>IFERROR(IF(INDEX(J!$A$1:$ZZ$200,MATCH($A21,J!$A$1:$A$200,0),MATCH(C$8,J!$A$1:$ZZ$1,0))&lt;&gt;"",INDEX(J!$A$1:$ZZ$200,MATCH($A21,J!$A$1:$A$200,0),MATCH(C$8,J!$A$1:$ZZ$1,0)),""),"")</f>
        <v>22.83</v>
      </c>
      <c r="D21" s="10"/>
      <c r="E21" s="41">
        <v>1980</v>
      </c>
      <c r="F21" s="43">
        <f>IFERROR(IF(INDEX(J!$A$1:$ZZ$200,MATCH($A21,J!$A$1:$A$200,0),MATCH(F$8,J!$A$1:$ZZ$1,0))&lt;&gt;"",INDEX(J!$A$1:$ZZ$200,MATCH($A21,J!$A$1:$A$200,0),MATCH(F$8,J!$A$1:$ZZ$1,0)),""),"")</f>
        <v>1.61</v>
      </c>
      <c r="G21" s="43">
        <f>IFERROR(IF(INDEX(J!$A$1:$ZZ$200,MATCH($A21,J!$A$1:$A$200,0),MATCH(G$8,J!$A$1:$ZZ$1,0))&lt;&gt;"",INDEX(J!$A$1:$ZZ$200,MATCH($A21,J!$A$1:$A$200,0),MATCH(G$8,J!$A$1:$ZZ$1,0)),""),"")</f>
        <v>1.26</v>
      </c>
      <c r="H21" s="43">
        <f>IFERROR(IF(INDEX(J!$A$1:$ZZ$200,MATCH($A21,J!$A$1:$A$200,0),MATCH(H$8,J!$A$1:$ZZ$1,0))&lt;&gt;"",INDEX(J!$A$1:$ZZ$200,MATCH($A21,J!$A$1:$A$200,0),MATCH(H$8,J!$A$1:$ZZ$1,0)),""),"")</f>
        <v>-0.3</v>
      </c>
      <c r="I21" s="43">
        <f>IFERROR(IF(INDEX(J!$A$1:$ZZ$200,MATCH($A21,J!$A$1:$A$200,0),MATCH(I$8,J!$A$1:$ZZ$1,0))&lt;&gt;"",INDEX(J!$A$1:$ZZ$200,MATCH($A21,J!$A$1:$A$200,0),MATCH(I$8,J!$A$1:$ZZ$1,0)),""),"")</f>
        <v>0.46</v>
      </c>
      <c r="J21" s="43" t="str">
        <f>IFERROR(IF(INDEX(J!$A$1:$ZZ$200,MATCH($A21,J!$A$1:$A$200,0),MATCH(J$8,J!$A$1:$ZZ$1,0))&lt;&gt;"",INDEX(J!$A$1:$ZZ$200,MATCH($A21,J!$A$1:$A$200,0),MATCH(J$8,J!$A$1:$ZZ$1,0)),""),"")</f>
        <v/>
      </c>
      <c r="K21" s="10"/>
      <c r="L21" s="41">
        <v>1980</v>
      </c>
      <c r="M21" s="43">
        <f>IFERROR(IF(INDEX(J!$A$1:$ZZ$200,MATCH($A21,J!$A$1:$A$200,0),MATCH(M$8,J!$A$1:$ZZ$1,0))&lt;&gt;"",INDEX(J!$A$1:$ZZ$200,MATCH($A21,J!$A$1:$A$200,0),MATCH(M$8,J!$A$1:$ZZ$1,0)),""),"")</f>
        <v>0.25</v>
      </c>
      <c r="N21" s="43">
        <f>IFERROR(IF(INDEX(J!$A$1:$ZZ$200,MATCH($A21,J!$A$1:$A$200,0),MATCH(N$8,J!$A$1:$ZZ$1,0))&lt;&gt;"",INDEX(J!$A$1:$ZZ$200,MATCH($A21,J!$A$1:$A$200,0),MATCH(N$8,J!$A$1:$ZZ$1,0)),""),"")</f>
        <v>-1.69</v>
      </c>
      <c r="O21" s="43">
        <f>IFERROR(IF(INDEX(J!$A$1:$ZZ$200,MATCH($A21,J!$A$1:$A$200,0),MATCH(O$8,J!$A$1:$ZZ$1,0))&lt;&gt;"",INDEX(J!$A$1:$ZZ$200,MATCH($A21,J!$A$1:$A$200,0),MATCH(O$8,J!$A$1:$ZZ$1,0)),""),"")</f>
        <v>1.45</v>
      </c>
      <c r="P21" s="10"/>
      <c r="Q21" s="41">
        <v>1980</v>
      </c>
      <c r="R21" s="43">
        <f>IFERROR(IF(INDEX(J!$A$1:$ZZ$200,MATCH($A21,J!$A$1:$A$200,0),MATCH(R$8,J!$A$1:$ZZ$1,0))&lt;&gt;"",INDEX(J!$A$1:$ZZ$200,MATCH($A21,J!$A$1:$A$200,0),MATCH(R$8,J!$A$1:$ZZ$1,0)),""),"")</f>
        <v>2.11</v>
      </c>
      <c r="S21" s="43">
        <f>IFERROR(IF(INDEX(J!$A$1:$ZZ$200,MATCH($A21,J!$A$1:$A$200,0),MATCH(S$8,J!$A$1:$ZZ$1,0))&lt;&gt;"",INDEX(J!$A$1:$ZZ$200,MATCH($A21,J!$A$1:$A$200,0),MATCH(S$8,J!$A$1:$ZZ$1,0)),""),"")</f>
        <v>59.88</v>
      </c>
      <c r="T21" s="43" t="str">
        <f>IFERROR(IF(INDEX(J!$A$1:$ZZ$200,MATCH($A21,J!$A$1:$A$200,0),MATCH(T$8,J!$A$1:$ZZ$1,0))&lt;&gt;"",INDEX(J!$A$1:$ZZ$200,MATCH($A21,J!$A$1:$A$200,0),MATCH(T$8,J!$A$1:$ZZ$1,0)),""),"")</f>
        <v/>
      </c>
      <c r="U21" s="43" t="str">
        <f>IFERROR(IF(INDEX(J!$A$1:$ZZ$200,MATCH($A21,J!$A$1:$A$200,0),MATCH(U$8,J!$A$1:$ZZ$1,0))&lt;&gt;"",INDEX(J!$A$1:$ZZ$200,MATCH($A21,J!$A$1:$A$200,0),MATCH(U$8,J!$A$1:$ZZ$1,0)),""),"")</f>
        <v/>
      </c>
    </row>
    <row r="22" spans="1:21">
      <c r="A22" s="41">
        <f t="shared" si="0"/>
        <v>1981</v>
      </c>
      <c r="B22" s="42">
        <f>IFERROR(IF(INDEX(J!$A$1:$ZZ$200,MATCH($A22,J!$A$1:$A$200,0),MATCH(B$8,J!$A$1:$ZZ$1,0))&lt;&gt;"",INDEX(J!$A$1:$ZZ$200,MATCH($A22,J!$A$1:$A$200,0),MATCH(B$8,J!$A$1:$ZZ$1,0)),""),"")</f>
        <v>1826.77</v>
      </c>
      <c r="C22" s="43">
        <f>IFERROR(IF(INDEX(J!$A$1:$ZZ$200,MATCH($A22,J!$A$1:$A$200,0),MATCH(C$8,J!$A$1:$ZZ$1,0))&lt;&gt;"",INDEX(J!$A$1:$ZZ$200,MATCH($A22,J!$A$1:$A$200,0),MATCH(C$8,J!$A$1:$ZZ$1,0)),""),"")</f>
        <v>23.3</v>
      </c>
      <c r="D22" s="10"/>
      <c r="E22" s="41">
        <v>1981</v>
      </c>
      <c r="F22" s="43">
        <f>IFERROR(IF(INDEX(J!$A$1:$ZZ$200,MATCH($A22,J!$A$1:$A$200,0),MATCH(F$8,J!$A$1:$ZZ$1,0))&lt;&gt;"",INDEX(J!$A$1:$ZZ$200,MATCH($A22,J!$A$1:$A$200,0),MATCH(F$8,J!$A$1:$ZZ$1,0)),""),"")</f>
        <v>1.61</v>
      </c>
      <c r="G22" s="43">
        <f>IFERROR(IF(INDEX(J!$A$1:$ZZ$200,MATCH($A22,J!$A$1:$A$200,0),MATCH(G$8,J!$A$1:$ZZ$1,0))&lt;&gt;"",INDEX(J!$A$1:$ZZ$200,MATCH($A22,J!$A$1:$A$200,0),MATCH(G$8,J!$A$1:$ZZ$1,0)),""),"")</f>
        <v>1.17</v>
      </c>
      <c r="H22" s="43">
        <f>IFERROR(IF(INDEX(J!$A$1:$ZZ$200,MATCH($A22,J!$A$1:$A$200,0),MATCH(H$8,J!$A$1:$ZZ$1,0))&lt;&gt;"",INDEX(J!$A$1:$ZZ$200,MATCH($A22,J!$A$1:$A$200,0),MATCH(H$8,J!$A$1:$ZZ$1,0)),""),"")</f>
        <v>-0.38</v>
      </c>
      <c r="I22" s="43">
        <f>IFERROR(IF(INDEX(J!$A$1:$ZZ$200,MATCH($A22,J!$A$1:$A$200,0),MATCH(I$8,J!$A$1:$ZZ$1,0))&lt;&gt;"",INDEX(J!$A$1:$ZZ$200,MATCH($A22,J!$A$1:$A$200,0),MATCH(I$8,J!$A$1:$ZZ$1,0)),""),"")</f>
        <v>0.66</v>
      </c>
      <c r="J22" s="43" t="str">
        <f>IFERROR(IF(INDEX(J!$A$1:$ZZ$200,MATCH($A22,J!$A$1:$A$200,0),MATCH(J$8,J!$A$1:$ZZ$1,0))&lt;&gt;"",INDEX(J!$A$1:$ZZ$200,MATCH($A22,J!$A$1:$A$200,0),MATCH(J$8,J!$A$1:$ZZ$1,0)),""),"")</f>
        <v/>
      </c>
      <c r="K22" s="10"/>
      <c r="L22" s="41">
        <v>1981</v>
      </c>
      <c r="M22" s="43">
        <f>IFERROR(IF(INDEX(J!$A$1:$ZZ$200,MATCH($A22,J!$A$1:$A$200,0),MATCH(M$8,J!$A$1:$ZZ$1,0))&lt;&gt;"",INDEX(J!$A$1:$ZZ$200,MATCH($A22,J!$A$1:$A$200,0),MATCH(M$8,J!$A$1:$ZZ$1,0)),""),"")</f>
        <v>-1.39</v>
      </c>
      <c r="N22" s="43">
        <f>IFERROR(IF(INDEX(J!$A$1:$ZZ$200,MATCH($A22,J!$A$1:$A$200,0),MATCH(N$8,J!$A$1:$ZZ$1,0))&lt;&gt;"",INDEX(J!$A$1:$ZZ$200,MATCH($A22,J!$A$1:$A$200,0),MATCH(N$8,J!$A$1:$ZZ$1,0)),""),"")</f>
        <v>-2.27</v>
      </c>
      <c r="O22" s="43">
        <f>IFERROR(IF(INDEX(J!$A$1:$ZZ$200,MATCH($A22,J!$A$1:$A$200,0),MATCH(O$8,J!$A$1:$ZZ$1,0))&lt;&gt;"",INDEX(J!$A$1:$ZZ$200,MATCH($A22,J!$A$1:$A$200,0),MATCH(O$8,J!$A$1:$ZZ$1,0)),""),"")</f>
        <v>0.37</v>
      </c>
      <c r="P22" s="10"/>
      <c r="Q22" s="41">
        <v>1981</v>
      </c>
      <c r="R22" s="43">
        <f>IFERROR(IF(INDEX(J!$A$1:$ZZ$200,MATCH($A22,J!$A$1:$A$200,0),MATCH(R$8,J!$A$1:$ZZ$1,0))&lt;&gt;"",INDEX(J!$A$1:$ZZ$200,MATCH($A22,J!$A$1:$A$200,0),MATCH(R$8,J!$A$1:$ZZ$1,0)),""),"")</f>
        <v>2.4</v>
      </c>
      <c r="S22" s="43">
        <f>IFERROR(IF(INDEX(J!$A$1:$ZZ$200,MATCH($A22,J!$A$1:$A$200,0),MATCH(S$8,J!$A$1:$ZZ$1,0))&lt;&gt;"",INDEX(J!$A$1:$ZZ$200,MATCH($A22,J!$A$1:$A$200,0),MATCH(S$8,J!$A$1:$ZZ$1,0)),""),"")</f>
        <v>60.14</v>
      </c>
      <c r="T22" s="43" t="str">
        <f>IFERROR(IF(INDEX(J!$A$1:$ZZ$200,MATCH($A22,J!$A$1:$A$200,0),MATCH(T$8,J!$A$1:$ZZ$1,0))&lt;&gt;"",INDEX(J!$A$1:$ZZ$200,MATCH($A22,J!$A$1:$A$200,0),MATCH(T$8,J!$A$1:$ZZ$1,0)),""),"")</f>
        <v/>
      </c>
      <c r="U22" s="43" t="str">
        <f>IFERROR(IF(INDEX(J!$A$1:$ZZ$200,MATCH($A22,J!$A$1:$A$200,0),MATCH(U$8,J!$A$1:$ZZ$1,0))&lt;&gt;"",INDEX(J!$A$1:$ZZ$200,MATCH($A22,J!$A$1:$A$200,0),MATCH(U$8,J!$A$1:$ZZ$1,0)),""),"")</f>
        <v/>
      </c>
    </row>
    <row r="23" spans="1:21">
      <c r="A23" s="41">
        <f t="shared" si="0"/>
        <v>1982</v>
      </c>
      <c r="B23" s="42">
        <f>IFERROR(IF(INDEX(J!$A$1:$ZZ$200,MATCH($A23,J!$A$1:$A$200,0),MATCH(B$8,J!$A$1:$ZZ$1,0))&lt;&gt;"",INDEX(J!$A$1:$ZZ$200,MATCH($A23,J!$A$1:$A$200,0),MATCH(B$8,J!$A$1:$ZZ$1,0)),""),"")</f>
        <v>1868.3</v>
      </c>
      <c r="C23" s="43">
        <f>IFERROR(IF(INDEX(J!$A$1:$ZZ$200,MATCH($A23,J!$A$1:$A$200,0),MATCH(C$8,J!$A$1:$ZZ$1,0))&lt;&gt;"",INDEX(J!$A$1:$ZZ$200,MATCH($A23,J!$A$1:$A$200,0),MATCH(C$8,J!$A$1:$ZZ$1,0)),""),"")</f>
        <v>23.85</v>
      </c>
      <c r="D23" s="10"/>
      <c r="E23" s="41">
        <v>1982</v>
      </c>
      <c r="F23" s="43">
        <f>IFERROR(IF(INDEX(J!$A$1:$ZZ$200,MATCH($A23,J!$A$1:$A$200,0),MATCH(F$8,J!$A$1:$ZZ$1,0))&lt;&gt;"",INDEX(J!$A$1:$ZZ$200,MATCH($A23,J!$A$1:$A$200,0),MATCH(F$8,J!$A$1:$ZZ$1,0)),""),"")</f>
        <v>1.74</v>
      </c>
      <c r="G23" s="43">
        <f>IFERROR(IF(INDEX(J!$A$1:$ZZ$200,MATCH($A23,J!$A$1:$A$200,0),MATCH(G$8,J!$A$1:$ZZ$1,0))&lt;&gt;"",INDEX(J!$A$1:$ZZ$200,MATCH($A23,J!$A$1:$A$200,0),MATCH(G$8,J!$A$1:$ZZ$1,0)),""),"")</f>
        <v>1.03</v>
      </c>
      <c r="H23" s="43">
        <f>IFERROR(IF(INDEX(J!$A$1:$ZZ$200,MATCH($A23,J!$A$1:$A$200,0),MATCH(H$8,J!$A$1:$ZZ$1,0))&lt;&gt;"",INDEX(J!$A$1:$ZZ$200,MATCH($A23,J!$A$1:$A$200,0),MATCH(H$8,J!$A$1:$ZZ$1,0)),""),"")</f>
        <v>-0.46</v>
      </c>
      <c r="I23" s="43">
        <f>IFERROR(IF(INDEX(J!$A$1:$ZZ$200,MATCH($A23,J!$A$1:$A$200,0),MATCH(I$8,J!$A$1:$ZZ$1,0))&lt;&gt;"",INDEX(J!$A$1:$ZZ$200,MATCH($A23,J!$A$1:$A$200,0),MATCH(I$8,J!$A$1:$ZZ$1,0)),""),"")</f>
        <v>1.02</v>
      </c>
      <c r="J23" s="43" t="str">
        <f>IFERROR(IF(INDEX(J!$A$1:$ZZ$200,MATCH($A23,J!$A$1:$A$200,0),MATCH(J$8,J!$A$1:$ZZ$1,0))&lt;&gt;"",INDEX(J!$A$1:$ZZ$200,MATCH($A23,J!$A$1:$A$200,0),MATCH(J$8,J!$A$1:$ZZ$1,0)),""),"")</f>
        <v/>
      </c>
      <c r="K23" s="10"/>
      <c r="L23" s="41">
        <v>1982</v>
      </c>
      <c r="M23" s="43">
        <f>IFERROR(IF(INDEX(J!$A$1:$ZZ$200,MATCH($A23,J!$A$1:$A$200,0),MATCH(M$8,J!$A$1:$ZZ$1,0))&lt;&gt;"",INDEX(J!$A$1:$ZZ$200,MATCH($A23,J!$A$1:$A$200,0),MATCH(M$8,J!$A$1:$ZZ$1,0)),""),"")</f>
        <v>-3.86</v>
      </c>
      <c r="N23" s="43">
        <f>IFERROR(IF(INDEX(J!$A$1:$ZZ$200,MATCH($A23,J!$A$1:$A$200,0),MATCH(N$8,J!$A$1:$ZZ$1,0))&lt;&gt;"",INDEX(J!$A$1:$ZZ$200,MATCH($A23,J!$A$1:$A$200,0),MATCH(N$8,J!$A$1:$ZZ$1,0)),""),"")</f>
        <v>-2.93</v>
      </c>
      <c r="O23" s="43">
        <f>IFERROR(IF(INDEX(J!$A$1:$ZZ$200,MATCH($A23,J!$A$1:$A$200,0),MATCH(O$8,J!$A$1:$ZZ$1,0))&lt;&gt;"",INDEX(J!$A$1:$ZZ$200,MATCH($A23,J!$A$1:$A$200,0),MATCH(O$8,J!$A$1:$ZZ$1,0)),""),"")</f>
        <v>-1.42</v>
      </c>
      <c r="P23" s="10"/>
      <c r="Q23" s="41">
        <v>1982</v>
      </c>
      <c r="R23" s="43">
        <f>IFERROR(IF(INDEX(J!$A$1:$ZZ$200,MATCH($A23,J!$A$1:$A$200,0),MATCH(R$8,J!$A$1:$ZZ$1,0))&lt;&gt;"",INDEX(J!$A$1:$ZZ$200,MATCH($A23,J!$A$1:$A$200,0),MATCH(R$8,J!$A$1:$ZZ$1,0)),""),"")</f>
        <v>2.74</v>
      </c>
      <c r="S23" s="43">
        <f>IFERROR(IF(INDEX(J!$A$1:$ZZ$200,MATCH($A23,J!$A$1:$A$200,0),MATCH(S$8,J!$A$1:$ZZ$1,0))&lt;&gt;"",INDEX(J!$A$1:$ZZ$200,MATCH($A23,J!$A$1:$A$200,0),MATCH(S$8,J!$A$1:$ZZ$1,0)),""),"")</f>
        <v>60.44</v>
      </c>
      <c r="T23" s="43" t="str">
        <f>IFERROR(IF(INDEX(J!$A$1:$ZZ$200,MATCH($A23,J!$A$1:$A$200,0),MATCH(T$8,J!$A$1:$ZZ$1,0))&lt;&gt;"",INDEX(J!$A$1:$ZZ$200,MATCH($A23,J!$A$1:$A$200,0),MATCH(T$8,J!$A$1:$ZZ$1,0)),""),"")</f>
        <v/>
      </c>
      <c r="U23" s="43" t="str">
        <f>IFERROR(IF(INDEX(J!$A$1:$ZZ$200,MATCH($A23,J!$A$1:$A$200,0),MATCH(U$8,J!$A$1:$ZZ$1,0))&lt;&gt;"",INDEX(J!$A$1:$ZZ$200,MATCH($A23,J!$A$1:$A$200,0),MATCH(U$8,J!$A$1:$ZZ$1,0)),""),"")</f>
        <v/>
      </c>
    </row>
    <row r="24" spans="1:21">
      <c r="A24" s="41">
        <f t="shared" si="0"/>
        <v>1983</v>
      </c>
      <c r="B24" s="42">
        <f>IFERROR(IF(INDEX(J!$A$1:$ZZ$200,MATCH($A24,J!$A$1:$A$200,0),MATCH(B$8,J!$A$1:$ZZ$1,0))&lt;&gt;"",INDEX(J!$A$1:$ZZ$200,MATCH($A24,J!$A$1:$A$200,0),MATCH(B$8,J!$A$1:$ZZ$1,0)),""),"")</f>
        <v>1911.35</v>
      </c>
      <c r="C24" s="43">
        <f>IFERROR(IF(INDEX(J!$A$1:$ZZ$200,MATCH($A24,J!$A$1:$A$200,0),MATCH(C$8,J!$A$1:$ZZ$1,0))&lt;&gt;"",INDEX(J!$A$1:$ZZ$200,MATCH($A24,J!$A$1:$A$200,0),MATCH(C$8,J!$A$1:$ZZ$1,0)),""),"")</f>
        <v>24.46</v>
      </c>
      <c r="D24" s="10"/>
      <c r="E24" s="41">
        <v>1983</v>
      </c>
      <c r="F24" s="43">
        <f>IFERROR(IF(INDEX(J!$A$1:$ZZ$200,MATCH($A24,J!$A$1:$A$200,0),MATCH(F$8,J!$A$1:$ZZ$1,0))&lt;&gt;"",INDEX(J!$A$1:$ZZ$200,MATCH($A24,J!$A$1:$A$200,0),MATCH(F$8,J!$A$1:$ZZ$1,0)),""),"")</f>
        <v>1.66</v>
      </c>
      <c r="G24" s="43">
        <f>IFERROR(IF(INDEX(J!$A$1:$ZZ$200,MATCH($A24,J!$A$1:$A$200,0),MATCH(G$8,J!$A$1:$ZZ$1,0))&lt;&gt;"",INDEX(J!$A$1:$ZZ$200,MATCH($A24,J!$A$1:$A$200,0),MATCH(G$8,J!$A$1:$ZZ$1,0)),""),"")</f>
        <v>0.95</v>
      </c>
      <c r="H24" s="43">
        <f>IFERROR(IF(INDEX(J!$A$1:$ZZ$200,MATCH($A24,J!$A$1:$A$200,0),MATCH(H$8,J!$A$1:$ZZ$1,0))&lt;&gt;"",INDEX(J!$A$1:$ZZ$200,MATCH($A24,J!$A$1:$A$200,0),MATCH(H$8,J!$A$1:$ZZ$1,0)),""),"")</f>
        <v>-0.53</v>
      </c>
      <c r="I24" s="43">
        <f>IFERROR(IF(INDEX(J!$A$1:$ZZ$200,MATCH($A24,J!$A$1:$A$200,0),MATCH(I$8,J!$A$1:$ZZ$1,0))&lt;&gt;"",INDEX(J!$A$1:$ZZ$200,MATCH($A24,J!$A$1:$A$200,0),MATCH(I$8,J!$A$1:$ZZ$1,0)),""),"")</f>
        <v>1.0900000000000001</v>
      </c>
      <c r="J24" s="43" t="str">
        <f>IFERROR(IF(INDEX(J!$A$1:$ZZ$200,MATCH($A24,J!$A$1:$A$200,0),MATCH(J$8,J!$A$1:$ZZ$1,0))&lt;&gt;"",INDEX(J!$A$1:$ZZ$200,MATCH($A24,J!$A$1:$A$200,0),MATCH(J$8,J!$A$1:$ZZ$1,0)),""),"")</f>
        <v/>
      </c>
      <c r="K24" s="10"/>
      <c r="L24" s="41">
        <v>1983</v>
      </c>
      <c r="M24" s="43">
        <f>IFERROR(IF(INDEX(J!$A$1:$ZZ$200,MATCH($A24,J!$A$1:$A$200,0),MATCH(M$8,J!$A$1:$ZZ$1,0))&lt;&gt;"",INDEX(J!$A$1:$ZZ$200,MATCH($A24,J!$A$1:$A$200,0),MATCH(M$8,J!$A$1:$ZZ$1,0)),""),"")</f>
        <v>-4.2</v>
      </c>
      <c r="N24" s="43">
        <f>IFERROR(IF(INDEX(J!$A$1:$ZZ$200,MATCH($A24,J!$A$1:$A$200,0),MATCH(N$8,J!$A$1:$ZZ$1,0))&lt;&gt;"",INDEX(J!$A$1:$ZZ$200,MATCH($A24,J!$A$1:$A$200,0),MATCH(N$8,J!$A$1:$ZZ$1,0)),""),"")</f>
        <v>-3.66</v>
      </c>
      <c r="O24" s="43">
        <f>IFERROR(IF(INDEX(J!$A$1:$ZZ$200,MATCH($A24,J!$A$1:$A$200,0),MATCH(O$8,J!$A$1:$ZZ$1,0))&lt;&gt;"",INDEX(J!$A$1:$ZZ$200,MATCH($A24,J!$A$1:$A$200,0),MATCH(O$8,J!$A$1:$ZZ$1,0)),""),"")</f>
        <v>-1</v>
      </c>
      <c r="P24" s="10"/>
      <c r="Q24" s="41">
        <v>1983</v>
      </c>
      <c r="R24" s="43">
        <f>IFERROR(IF(INDEX(J!$A$1:$ZZ$200,MATCH($A24,J!$A$1:$A$200,0),MATCH(R$8,J!$A$1:$ZZ$1,0))&lt;&gt;"",INDEX(J!$A$1:$ZZ$200,MATCH($A24,J!$A$1:$A$200,0),MATCH(R$8,J!$A$1:$ZZ$1,0)),""),"")</f>
        <v>3.1</v>
      </c>
      <c r="S24" s="43">
        <f>IFERROR(IF(INDEX(J!$A$1:$ZZ$200,MATCH($A24,J!$A$1:$A$200,0),MATCH(S$8,J!$A$1:$ZZ$1,0))&lt;&gt;"",INDEX(J!$A$1:$ZZ$200,MATCH($A24,J!$A$1:$A$200,0),MATCH(S$8,J!$A$1:$ZZ$1,0)),""),"")</f>
        <v>60.78</v>
      </c>
      <c r="T24" s="43" t="str">
        <f>IFERROR(IF(INDEX(J!$A$1:$ZZ$200,MATCH($A24,J!$A$1:$A$200,0),MATCH(T$8,J!$A$1:$ZZ$1,0))&lt;&gt;"",INDEX(J!$A$1:$ZZ$200,MATCH($A24,J!$A$1:$A$200,0),MATCH(T$8,J!$A$1:$ZZ$1,0)),""),"")</f>
        <v/>
      </c>
      <c r="U24" s="43" t="str">
        <f>IFERROR(IF(INDEX(J!$A$1:$ZZ$200,MATCH($A24,J!$A$1:$A$200,0),MATCH(U$8,J!$A$1:$ZZ$1,0))&lt;&gt;"",INDEX(J!$A$1:$ZZ$200,MATCH($A24,J!$A$1:$A$200,0),MATCH(U$8,J!$A$1:$ZZ$1,0)),""),"")</f>
        <v/>
      </c>
    </row>
    <row r="25" spans="1:21">
      <c r="A25" s="41">
        <f t="shared" si="0"/>
        <v>1984</v>
      </c>
      <c r="B25" s="42">
        <f>IFERROR(IF(INDEX(J!$A$1:$ZZ$200,MATCH($A25,J!$A$1:$A$200,0),MATCH(B$8,J!$A$1:$ZZ$1,0))&lt;&gt;"",INDEX(J!$A$1:$ZZ$200,MATCH($A25,J!$A$1:$A$200,0),MATCH(B$8,J!$A$1:$ZZ$1,0)),""),"")</f>
        <v>1952.48</v>
      </c>
      <c r="C25" s="43">
        <f>IFERROR(IF(INDEX(J!$A$1:$ZZ$200,MATCH($A25,J!$A$1:$A$200,0),MATCH(C$8,J!$A$1:$ZZ$1,0))&lt;&gt;"",INDEX(J!$A$1:$ZZ$200,MATCH($A25,J!$A$1:$A$200,0),MATCH(C$8,J!$A$1:$ZZ$1,0)),""),"")</f>
        <v>25.08</v>
      </c>
      <c r="D25" s="10"/>
      <c r="E25" s="41">
        <v>1984</v>
      </c>
      <c r="F25" s="43">
        <f>IFERROR(IF(INDEX(J!$A$1:$ZZ$200,MATCH($A25,J!$A$1:$A$200,0),MATCH(F$8,J!$A$1:$ZZ$1,0))&lt;&gt;"",INDEX(J!$A$1:$ZZ$200,MATCH($A25,J!$A$1:$A$200,0),MATCH(F$8,J!$A$1:$ZZ$1,0)),""),"")</f>
        <v>1.72</v>
      </c>
      <c r="G25" s="43">
        <f>IFERROR(IF(INDEX(J!$A$1:$ZZ$200,MATCH($A25,J!$A$1:$A$200,0),MATCH(G$8,J!$A$1:$ZZ$1,0))&lt;&gt;"",INDEX(J!$A$1:$ZZ$200,MATCH($A25,J!$A$1:$A$200,0),MATCH(G$8,J!$A$1:$ZZ$1,0)),""),"")</f>
        <v>0.91</v>
      </c>
      <c r="H25" s="43">
        <f>IFERROR(IF(INDEX(J!$A$1:$ZZ$200,MATCH($A25,J!$A$1:$A$200,0),MATCH(H$8,J!$A$1:$ZZ$1,0))&lt;&gt;"",INDEX(J!$A$1:$ZZ$200,MATCH($A25,J!$A$1:$A$200,0),MATCH(H$8,J!$A$1:$ZZ$1,0)),""),"")</f>
        <v>-0.66</v>
      </c>
      <c r="I25" s="43">
        <f>IFERROR(IF(INDEX(J!$A$1:$ZZ$200,MATCH($A25,J!$A$1:$A$200,0),MATCH(I$8,J!$A$1:$ZZ$1,0))&lt;&gt;"",INDEX(J!$A$1:$ZZ$200,MATCH($A25,J!$A$1:$A$200,0),MATCH(I$8,J!$A$1:$ZZ$1,0)),""),"")</f>
        <v>1.33</v>
      </c>
      <c r="J25" s="43" t="str">
        <f>IFERROR(IF(INDEX(J!$A$1:$ZZ$200,MATCH($A25,J!$A$1:$A$200,0),MATCH(J$8,J!$A$1:$ZZ$1,0))&lt;&gt;"",INDEX(J!$A$1:$ZZ$200,MATCH($A25,J!$A$1:$A$200,0),MATCH(J$8,J!$A$1:$ZZ$1,0)),""),"")</f>
        <v/>
      </c>
      <c r="K25" s="10"/>
      <c r="L25" s="41">
        <v>1984</v>
      </c>
      <c r="M25" s="43">
        <f>IFERROR(IF(INDEX(J!$A$1:$ZZ$200,MATCH($A25,J!$A$1:$A$200,0),MATCH(M$8,J!$A$1:$ZZ$1,0))&lt;&gt;"",INDEX(J!$A$1:$ZZ$200,MATCH($A25,J!$A$1:$A$200,0),MATCH(M$8,J!$A$1:$ZZ$1,0)),""),"")</f>
        <v>-3.41</v>
      </c>
      <c r="N25" s="43">
        <f>IFERROR(IF(INDEX(J!$A$1:$ZZ$200,MATCH($A25,J!$A$1:$A$200,0),MATCH(N$8,J!$A$1:$ZZ$1,0))&lt;&gt;"",INDEX(J!$A$1:$ZZ$200,MATCH($A25,J!$A$1:$A$200,0),MATCH(N$8,J!$A$1:$ZZ$1,0)),""),"")</f>
        <v>-3.1</v>
      </c>
      <c r="O25" s="43">
        <f>IFERROR(IF(INDEX(J!$A$1:$ZZ$200,MATCH($A25,J!$A$1:$A$200,0),MATCH(O$8,J!$A$1:$ZZ$1,0))&lt;&gt;"",INDEX(J!$A$1:$ZZ$200,MATCH($A25,J!$A$1:$A$200,0),MATCH(O$8,J!$A$1:$ZZ$1,0)),""),"")</f>
        <v>-0.69</v>
      </c>
      <c r="P25" s="10"/>
      <c r="Q25" s="41">
        <v>1984</v>
      </c>
      <c r="R25" s="43">
        <f>IFERROR(IF(INDEX(J!$A$1:$ZZ$200,MATCH($A25,J!$A$1:$A$200,0),MATCH(R$8,J!$A$1:$ZZ$1,0))&lt;&gt;"",INDEX(J!$A$1:$ZZ$200,MATCH($A25,J!$A$1:$A$200,0),MATCH(R$8,J!$A$1:$ZZ$1,0)),""),"")</f>
        <v>3.47</v>
      </c>
      <c r="S25" s="43">
        <f>IFERROR(IF(INDEX(J!$A$1:$ZZ$200,MATCH($A25,J!$A$1:$A$200,0),MATCH(S$8,J!$A$1:$ZZ$1,0))&lt;&gt;"",INDEX(J!$A$1:$ZZ$200,MATCH($A25,J!$A$1:$A$200,0),MATCH(S$8,J!$A$1:$ZZ$1,0)),""),"")</f>
        <v>61.14</v>
      </c>
      <c r="T25" s="43" t="str">
        <f>IFERROR(IF(INDEX(J!$A$1:$ZZ$200,MATCH($A25,J!$A$1:$A$200,0),MATCH(T$8,J!$A$1:$ZZ$1,0))&lt;&gt;"",INDEX(J!$A$1:$ZZ$200,MATCH($A25,J!$A$1:$A$200,0),MATCH(T$8,J!$A$1:$ZZ$1,0)),""),"")</f>
        <v/>
      </c>
      <c r="U25" s="43" t="str">
        <f>IFERROR(IF(INDEX(J!$A$1:$ZZ$200,MATCH($A25,J!$A$1:$A$200,0),MATCH(U$8,J!$A$1:$ZZ$1,0))&lt;&gt;"",INDEX(J!$A$1:$ZZ$200,MATCH($A25,J!$A$1:$A$200,0),MATCH(U$8,J!$A$1:$ZZ$1,0)),""),"")</f>
        <v/>
      </c>
    </row>
    <row r="26" spans="1:21">
      <c r="A26" s="41">
        <f t="shared" si="0"/>
        <v>1985</v>
      </c>
      <c r="B26" s="42">
        <f>IFERROR(IF(INDEX(J!$A$1:$ZZ$200,MATCH($A26,J!$A$1:$A$200,0),MATCH(B$8,J!$A$1:$ZZ$1,0))&lt;&gt;"",INDEX(J!$A$1:$ZZ$200,MATCH($A26,J!$A$1:$A$200,0),MATCH(B$8,J!$A$1:$ZZ$1,0)),""),"")</f>
        <v>1988.06</v>
      </c>
      <c r="C26" s="43">
        <f>IFERROR(IF(INDEX(J!$A$1:$ZZ$200,MATCH($A26,J!$A$1:$A$200,0),MATCH(C$8,J!$A$1:$ZZ$1,0))&lt;&gt;"",INDEX(J!$A$1:$ZZ$200,MATCH($A26,J!$A$1:$A$200,0),MATCH(C$8,J!$A$1:$ZZ$1,0)),""),"")</f>
        <v>25.59</v>
      </c>
      <c r="D26" s="10"/>
      <c r="E26" s="41">
        <v>1985</v>
      </c>
      <c r="F26" s="43">
        <f>IFERROR(IF(INDEX(J!$A$1:$ZZ$200,MATCH($A26,J!$A$1:$A$200,0),MATCH(F$8,J!$A$1:$ZZ$1,0))&lt;&gt;"",INDEX(J!$A$1:$ZZ$200,MATCH($A26,J!$A$1:$A$200,0),MATCH(F$8,J!$A$1:$ZZ$1,0)),""),"")</f>
        <v>1.44</v>
      </c>
      <c r="G26" s="43">
        <f>IFERROR(IF(INDEX(J!$A$1:$ZZ$200,MATCH($A26,J!$A$1:$A$200,0),MATCH(G$8,J!$A$1:$ZZ$1,0))&lt;&gt;"",INDEX(J!$A$1:$ZZ$200,MATCH($A26,J!$A$1:$A$200,0),MATCH(G$8,J!$A$1:$ZZ$1,0)),""),"")</f>
        <v>0.88</v>
      </c>
      <c r="H26" s="43">
        <f>IFERROR(IF(INDEX(J!$A$1:$ZZ$200,MATCH($A26,J!$A$1:$A$200,0),MATCH(H$8,J!$A$1:$ZZ$1,0))&lt;&gt;"",INDEX(J!$A$1:$ZZ$200,MATCH($A26,J!$A$1:$A$200,0),MATCH(H$8,J!$A$1:$ZZ$1,0)),""),"")</f>
        <v>-0.72</v>
      </c>
      <c r="I26" s="43">
        <f>IFERROR(IF(INDEX(J!$A$1:$ZZ$200,MATCH($A26,J!$A$1:$A$200,0),MATCH(I$8,J!$A$1:$ZZ$1,0))&lt;&gt;"",INDEX(J!$A$1:$ZZ$200,MATCH($A26,J!$A$1:$A$200,0),MATCH(I$8,J!$A$1:$ZZ$1,0)),""),"")</f>
        <v>1.1599999999999999</v>
      </c>
      <c r="J26" s="43" t="str">
        <f>IFERROR(IF(INDEX(J!$A$1:$ZZ$200,MATCH($A26,J!$A$1:$A$200,0),MATCH(J$8,J!$A$1:$ZZ$1,0))&lt;&gt;"",INDEX(J!$A$1:$ZZ$200,MATCH($A26,J!$A$1:$A$200,0),MATCH(J$8,J!$A$1:$ZZ$1,0)),""),"")</f>
        <v/>
      </c>
      <c r="K26" s="10"/>
      <c r="L26" s="41">
        <v>1985</v>
      </c>
      <c r="M26" s="43">
        <f>IFERROR(IF(INDEX(J!$A$1:$ZZ$200,MATCH($A26,J!$A$1:$A$200,0),MATCH(M$8,J!$A$1:$ZZ$1,0))&lt;&gt;"",INDEX(J!$A$1:$ZZ$200,MATCH($A26,J!$A$1:$A$200,0),MATCH(M$8,J!$A$1:$ZZ$1,0)),""),"")</f>
        <v>-2.79</v>
      </c>
      <c r="N26" s="43">
        <f>IFERROR(IF(INDEX(J!$A$1:$ZZ$200,MATCH($A26,J!$A$1:$A$200,0),MATCH(N$8,J!$A$1:$ZZ$1,0))&lt;&gt;"",INDEX(J!$A$1:$ZZ$200,MATCH($A26,J!$A$1:$A$200,0),MATCH(N$8,J!$A$1:$ZZ$1,0)),""),"")</f>
        <v>-2.5499999999999998</v>
      </c>
      <c r="O26" s="43">
        <f>IFERROR(IF(INDEX(J!$A$1:$ZZ$200,MATCH($A26,J!$A$1:$A$200,0),MATCH(O$8,J!$A$1:$ZZ$1,0))&lt;&gt;"",INDEX(J!$A$1:$ZZ$200,MATCH($A26,J!$A$1:$A$200,0),MATCH(O$8,J!$A$1:$ZZ$1,0)),""),"")</f>
        <v>-0.56999999999999995</v>
      </c>
      <c r="P26" s="10"/>
      <c r="Q26" s="41">
        <v>1985</v>
      </c>
      <c r="R26" s="43">
        <f>IFERROR(IF(INDEX(J!$A$1:$ZZ$200,MATCH($A26,J!$A$1:$A$200,0),MATCH(R$8,J!$A$1:$ZZ$1,0))&lt;&gt;"",INDEX(J!$A$1:$ZZ$200,MATCH($A26,J!$A$1:$A$200,0),MATCH(R$8,J!$A$1:$ZZ$1,0)),""),"")</f>
        <v>3.83</v>
      </c>
      <c r="S26" s="43">
        <f>IFERROR(IF(INDEX(J!$A$1:$ZZ$200,MATCH($A26,J!$A$1:$A$200,0),MATCH(S$8,J!$A$1:$ZZ$1,0))&lt;&gt;"",INDEX(J!$A$1:$ZZ$200,MATCH($A26,J!$A$1:$A$200,0),MATCH(S$8,J!$A$1:$ZZ$1,0)),""),"")</f>
        <v>61.53</v>
      </c>
      <c r="T26" s="43" t="str">
        <f>IFERROR(IF(INDEX(J!$A$1:$ZZ$200,MATCH($A26,J!$A$1:$A$200,0),MATCH(T$8,J!$A$1:$ZZ$1,0))&lt;&gt;"",INDEX(J!$A$1:$ZZ$200,MATCH($A26,J!$A$1:$A$200,0),MATCH(T$8,J!$A$1:$ZZ$1,0)),""),"")</f>
        <v/>
      </c>
      <c r="U26" s="43" t="str">
        <f>IFERROR(IF(INDEX(J!$A$1:$ZZ$200,MATCH($A26,J!$A$1:$A$200,0),MATCH(U$8,J!$A$1:$ZZ$1,0))&lt;&gt;"",INDEX(J!$A$1:$ZZ$200,MATCH($A26,J!$A$1:$A$200,0),MATCH(U$8,J!$A$1:$ZZ$1,0)),""),"")</f>
        <v/>
      </c>
    </row>
    <row r="27" spans="1:21">
      <c r="A27" s="41">
        <f t="shared" si="0"/>
        <v>1986</v>
      </c>
      <c r="B27" s="42">
        <f>IFERROR(IF(INDEX(J!$A$1:$ZZ$200,MATCH($A27,J!$A$1:$A$200,0),MATCH(B$8,J!$A$1:$ZZ$1,0))&lt;&gt;"",INDEX(J!$A$1:$ZZ$200,MATCH($A27,J!$A$1:$A$200,0),MATCH(B$8,J!$A$1:$ZZ$1,0)),""),"")</f>
        <v>2023.62</v>
      </c>
      <c r="C27" s="43">
        <f>IFERROR(IF(INDEX(J!$A$1:$ZZ$200,MATCH($A27,J!$A$1:$A$200,0),MATCH(C$8,J!$A$1:$ZZ$1,0))&lt;&gt;"",INDEX(J!$A$1:$ZZ$200,MATCH($A27,J!$A$1:$A$200,0),MATCH(C$8,J!$A$1:$ZZ$1,0)),""),"")</f>
        <v>26.04</v>
      </c>
      <c r="D27" s="10"/>
      <c r="E27" s="41">
        <v>1986</v>
      </c>
      <c r="F27" s="43">
        <f>IFERROR(IF(INDEX(J!$A$1:$ZZ$200,MATCH($A27,J!$A$1:$A$200,0),MATCH(F$8,J!$A$1:$ZZ$1,0))&lt;&gt;"",INDEX(J!$A$1:$ZZ$200,MATCH($A27,J!$A$1:$A$200,0),MATCH(F$8,J!$A$1:$ZZ$1,0)),""),"")</f>
        <v>1.37</v>
      </c>
      <c r="G27" s="43">
        <f>IFERROR(IF(INDEX(J!$A$1:$ZZ$200,MATCH($A27,J!$A$1:$A$200,0),MATCH(G$8,J!$A$1:$ZZ$1,0))&lt;&gt;"",INDEX(J!$A$1:$ZZ$200,MATCH($A27,J!$A$1:$A$200,0),MATCH(G$8,J!$A$1:$ZZ$1,0)),""),"")</f>
        <v>0.89</v>
      </c>
      <c r="H27" s="43">
        <f>IFERROR(IF(INDEX(J!$A$1:$ZZ$200,MATCH($A27,J!$A$1:$A$200,0),MATCH(H$8,J!$A$1:$ZZ$1,0))&lt;&gt;"",INDEX(J!$A$1:$ZZ$200,MATCH($A27,J!$A$1:$A$200,0),MATCH(H$8,J!$A$1:$ZZ$1,0)),""),"")</f>
        <v>-0.56999999999999995</v>
      </c>
      <c r="I27" s="43">
        <f>IFERROR(IF(INDEX(J!$A$1:$ZZ$200,MATCH($A27,J!$A$1:$A$200,0),MATCH(I$8,J!$A$1:$ZZ$1,0))&lt;&gt;"",INDEX(J!$A$1:$ZZ$200,MATCH($A27,J!$A$1:$A$200,0),MATCH(I$8,J!$A$1:$ZZ$1,0)),""),"")</f>
        <v>0.89</v>
      </c>
      <c r="J27" s="43" t="str">
        <f>IFERROR(IF(INDEX(J!$A$1:$ZZ$200,MATCH($A27,J!$A$1:$A$200,0),MATCH(J$8,J!$A$1:$ZZ$1,0))&lt;&gt;"",INDEX(J!$A$1:$ZZ$200,MATCH($A27,J!$A$1:$A$200,0),MATCH(J$8,J!$A$1:$ZZ$1,0)),""),"")</f>
        <v/>
      </c>
      <c r="K27" s="10"/>
      <c r="L27" s="41">
        <v>1986</v>
      </c>
      <c r="M27" s="43">
        <f>IFERROR(IF(INDEX(J!$A$1:$ZZ$200,MATCH($A27,J!$A$1:$A$200,0),MATCH(M$8,J!$A$1:$ZZ$1,0))&lt;&gt;"",INDEX(J!$A$1:$ZZ$200,MATCH($A27,J!$A$1:$A$200,0),MATCH(M$8,J!$A$1:$ZZ$1,0)),""),"")</f>
        <v>-2.52</v>
      </c>
      <c r="N27" s="43">
        <f>IFERROR(IF(INDEX(J!$A$1:$ZZ$200,MATCH($A27,J!$A$1:$A$200,0),MATCH(N$8,J!$A$1:$ZZ$1,0))&lt;&gt;"",INDEX(J!$A$1:$ZZ$200,MATCH($A27,J!$A$1:$A$200,0),MATCH(N$8,J!$A$1:$ZZ$1,0)),""),"")</f>
        <v>-1.68</v>
      </c>
      <c r="O27" s="43">
        <f>IFERROR(IF(INDEX(J!$A$1:$ZZ$200,MATCH($A27,J!$A$1:$A$200,0),MATCH(O$8,J!$A$1:$ZZ$1,0))&lt;&gt;"",INDEX(J!$A$1:$ZZ$200,MATCH($A27,J!$A$1:$A$200,0),MATCH(O$8,J!$A$1:$ZZ$1,0)),""),"")</f>
        <v>-1.24</v>
      </c>
      <c r="P27" s="10"/>
      <c r="Q27" s="41">
        <v>1986</v>
      </c>
      <c r="R27" s="43">
        <f>IFERROR(IF(INDEX(J!$A$1:$ZZ$200,MATCH($A27,J!$A$1:$A$200,0),MATCH(R$8,J!$A$1:$ZZ$1,0))&lt;&gt;"",INDEX(J!$A$1:$ZZ$200,MATCH($A27,J!$A$1:$A$200,0),MATCH(R$8,J!$A$1:$ZZ$1,0)),""),"")</f>
        <v>4.13</v>
      </c>
      <c r="S27" s="43">
        <f>IFERROR(IF(INDEX(J!$A$1:$ZZ$200,MATCH($A27,J!$A$1:$A$200,0),MATCH(S$8,J!$A$1:$ZZ$1,0))&lt;&gt;"",INDEX(J!$A$1:$ZZ$200,MATCH($A27,J!$A$1:$A$200,0),MATCH(S$8,J!$A$1:$ZZ$1,0)),""),"")</f>
        <v>61.93</v>
      </c>
      <c r="T27" s="43" t="str">
        <f>IFERROR(IF(INDEX(J!$A$1:$ZZ$200,MATCH($A27,J!$A$1:$A$200,0),MATCH(T$8,J!$A$1:$ZZ$1,0))&lt;&gt;"",INDEX(J!$A$1:$ZZ$200,MATCH($A27,J!$A$1:$A$200,0),MATCH(T$8,J!$A$1:$ZZ$1,0)),""),"")</f>
        <v/>
      </c>
      <c r="U27" s="43" t="str">
        <f>IFERROR(IF(INDEX(J!$A$1:$ZZ$200,MATCH($A27,J!$A$1:$A$200,0),MATCH(U$8,J!$A$1:$ZZ$1,0))&lt;&gt;"",INDEX(J!$A$1:$ZZ$200,MATCH($A27,J!$A$1:$A$200,0),MATCH(U$8,J!$A$1:$ZZ$1,0)),""),"")</f>
        <v/>
      </c>
    </row>
    <row r="28" spans="1:21">
      <c r="A28" s="41">
        <f t="shared" si="0"/>
        <v>1987</v>
      </c>
      <c r="B28" s="42">
        <f>IFERROR(IF(INDEX(J!$A$1:$ZZ$200,MATCH($A28,J!$A$1:$A$200,0),MATCH(B$8,J!$A$1:$ZZ$1,0))&lt;&gt;"",INDEX(J!$A$1:$ZZ$200,MATCH($A28,J!$A$1:$A$200,0),MATCH(B$8,J!$A$1:$ZZ$1,0)),""),"")</f>
        <v>2063.66</v>
      </c>
      <c r="C28" s="43">
        <f>IFERROR(IF(INDEX(J!$A$1:$ZZ$200,MATCH($A28,J!$A$1:$A$200,0),MATCH(C$8,J!$A$1:$ZZ$1,0))&lt;&gt;"",INDEX(J!$A$1:$ZZ$200,MATCH($A28,J!$A$1:$A$200,0),MATCH(C$8,J!$A$1:$ZZ$1,0)),""),"")</f>
        <v>26.51</v>
      </c>
      <c r="D28" s="10"/>
      <c r="E28" s="41">
        <v>1987</v>
      </c>
      <c r="F28" s="43">
        <f>IFERROR(IF(INDEX(J!$A$1:$ZZ$200,MATCH($A28,J!$A$1:$A$200,0),MATCH(F$8,J!$A$1:$ZZ$1,0))&lt;&gt;"",INDEX(J!$A$1:$ZZ$200,MATCH($A28,J!$A$1:$A$200,0),MATCH(F$8,J!$A$1:$ZZ$1,0)),""),"")</f>
        <v>1.59</v>
      </c>
      <c r="G28" s="43">
        <f>IFERROR(IF(INDEX(J!$A$1:$ZZ$200,MATCH($A28,J!$A$1:$A$200,0),MATCH(G$8,J!$A$1:$ZZ$1,0))&lt;&gt;"",INDEX(J!$A$1:$ZZ$200,MATCH($A28,J!$A$1:$A$200,0),MATCH(G$8,J!$A$1:$ZZ$1,0)),""),"")</f>
        <v>0.9</v>
      </c>
      <c r="H28" s="43">
        <f>IFERROR(IF(INDEX(J!$A$1:$ZZ$200,MATCH($A28,J!$A$1:$A$200,0),MATCH(H$8,J!$A$1:$ZZ$1,0))&lt;&gt;"",INDEX(J!$A$1:$ZZ$200,MATCH($A28,J!$A$1:$A$200,0),MATCH(H$8,J!$A$1:$ZZ$1,0)),""),"")</f>
        <v>-0.59</v>
      </c>
      <c r="I28" s="43">
        <f>IFERROR(IF(INDEX(J!$A$1:$ZZ$200,MATCH($A28,J!$A$1:$A$200,0),MATCH(I$8,J!$A$1:$ZZ$1,0))&lt;&gt;"",INDEX(J!$A$1:$ZZ$200,MATCH($A28,J!$A$1:$A$200,0),MATCH(I$8,J!$A$1:$ZZ$1,0)),""),"")</f>
        <v>1.1100000000000001</v>
      </c>
      <c r="J28" s="43" t="str">
        <f>IFERROR(IF(INDEX(J!$A$1:$ZZ$200,MATCH($A28,J!$A$1:$A$200,0),MATCH(J$8,J!$A$1:$ZZ$1,0))&lt;&gt;"",INDEX(J!$A$1:$ZZ$200,MATCH($A28,J!$A$1:$A$200,0),MATCH(J$8,J!$A$1:$ZZ$1,0)),""),"")</f>
        <v/>
      </c>
      <c r="K28" s="10"/>
      <c r="L28" s="41">
        <v>1987</v>
      </c>
      <c r="M28" s="43">
        <f>IFERROR(IF(INDEX(J!$A$1:$ZZ$200,MATCH($A28,J!$A$1:$A$200,0),MATCH(M$8,J!$A$1:$ZZ$1,0))&lt;&gt;"",INDEX(J!$A$1:$ZZ$200,MATCH($A28,J!$A$1:$A$200,0),MATCH(M$8,J!$A$1:$ZZ$1,0)),""),"")</f>
        <v>-3.24</v>
      </c>
      <c r="N28" s="43">
        <f>IFERROR(IF(INDEX(J!$A$1:$ZZ$200,MATCH($A28,J!$A$1:$A$200,0),MATCH(N$8,J!$A$1:$ZZ$1,0))&lt;&gt;"",INDEX(J!$A$1:$ZZ$200,MATCH($A28,J!$A$1:$A$200,0),MATCH(N$8,J!$A$1:$ZZ$1,0)),""),"")</f>
        <v>-1.26</v>
      </c>
      <c r="O28" s="43">
        <f>IFERROR(IF(INDEX(J!$A$1:$ZZ$200,MATCH($A28,J!$A$1:$A$200,0),MATCH(O$8,J!$A$1:$ZZ$1,0))&lt;&gt;"",INDEX(J!$A$1:$ZZ$200,MATCH($A28,J!$A$1:$A$200,0),MATCH(O$8,J!$A$1:$ZZ$1,0)),""),"")</f>
        <v>-2.42</v>
      </c>
      <c r="P28" s="10"/>
      <c r="Q28" s="41">
        <v>1987</v>
      </c>
      <c r="R28" s="43">
        <f>IFERROR(IF(INDEX(J!$A$1:$ZZ$200,MATCH($A28,J!$A$1:$A$200,0),MATCH(R$8,J!$A$1:$ZZ$1,0))&lt;&gt;"",INDEX(J!$A$1:$ZZ$200,MATCH($A28,J!$A$1:$A$200,0),MATCH(R$8,J!$A$1:$ZZ$1,0)),""),"")</f>
        <v>4.45</v>
      </c>
      <c r="S28" s="43">
        <f>IFERROR(IF(INDEX(J!$A$1:$ZZ$200,MATCH($A28,J!$A$1:$A$200,0),MATCH(S$8,J!$A$1:$ZZ$1,0))&lt;&gt;"",INDEX(J!$A$1:$ZZ$200,MATCH($A28,J!$A$1:$A$200,0),MATCH(S$8,J!$A$1:$ZZ$1,0)),""),"")</f>
        <v>62.32</v>
      </c>
      <c r="T28" s="43" t="str">
        <f>IFERROR(IF(INDEX(J!$A$1:$ZZ$200,MATCH($A28,J!$A$1:$A$200,0),MATCH(T$8,J!$A$1:$ZZ$1,0))&lt;&gt;"",INDEX(J!$A$1:$ZZ$200,MATCH($A28,J!$A$1:$A$200,0),MATCH(T$8,J!$A$1:$ZZ$1,0)),""),"")</f>
        <v/>
      </c>
      <c r="U28" s="43" t="str">
        <f>IFERROR(IF(INDEX(J!$A$1:$ZZ$200,MATCH($A28,J!$A$1:$A$200,0),MATCH(U$8,J!$A$1:$ZZ$1,0))&lt;&gt;"",INDEX(J!$A$1:$ZZ$200,MATCH($A28,J!$A$1:$A$200,0),MATCH(U$8,J!$A$1:$ZZ$1,0)),""),"")</f>
        <v/>
      </c>
    </row>
    <row r="29" spans="1:21">
      <c r="A29" s="41">
        <f t="shared" si="0"/>
        <v>1988</v>
      </c>
      <c r="B29" s="42">
        <f>IFERROR(IF(INDEX(J!$A$1:$ZZ$200,MATCH($A29,J!$A$1:$A$200,0),MATCH(B$8,J!$A$1:$ZZ$1,0))&lt;&gt;"",INDEX(J!$A$1:$ZZ$200,MATCH($A29,J!$A$1:$A$200,0),MATCH(B$8,J!$A$1:$ZZ$1,0)),""),"")</f>
        <v>2106.4899999999998</v>
      </c>
      <c r="C29" s="43">
        <f>IFERROR(IF(INDEX(J!$A$1:$ZZ$200,MATCH($A29,J!$A$1:$A$200,0),MATCH(C$8,J!$A$1:$ZZ$1,0))&lt;&gt;"",INDEX(J!$A$1:$ZZ$200,MATCH($A29,J!$A$1:$A$200,0),MATCH(C$8,J!$A$1:$ZZ$1,0)),""),"")</f>
        <v>26.96</v>
      </c>
      <c r="D29" s="10"/>
      <c r="E29" s="41">
        <v>1988</v>
      </c>
      <c r="F29" s="43">
        <f>IFERROR(IF(INDEX(J!$A$1:$ZZ$200,MATCH($A29,J!$A$1:$A$200,0),MATCH(F$8,J!$A$1:$ZZ$1,0))&lt;&gt;"",INDEX(J!$A$1:$ZZ$200,MATCH($A29,J!$A$1:$A$200,0),MATCH(F$8,J!$A$1:$ZZ$1,0)),""),"")</f>
        <v>1.67</v>
      </c>
      <c r="G29" s="43">
        <f>IFERROR(IF(INDEX(J!$A$1:$ZZ$200,MATCH($A29,J!$A$1:$A$200,0),MATCH(G$8,J!$A$1:$ZZ$1,0))&lt;&gt;"",INDEX(J!$A$1:$ZZ$200,MATCH($A29,J!$A$1:$A$200,0),MATCH(G$8,J!$A$1:$ZZ$1,0)),""),"")</f>
        <v>0.92</v>
      </c>
      <c r="H29" s="43">
        <f>IFERROR(IF(INDEX(J!$A$1:$ZZ$200,MATCH($A29,J!$A$1:$A$200,0),MATCH(H$8,J!$A$1:$ZZ$1,0))&lt;&gt;"",INDEX(J!$A$1:$ZZ$200,MATCH($A29,J!$A$1:$A$200,0),MATCH(H$8,J!$A$1:$ZZ$1,0)),""),"")</f>
        <v>-0.55000000000000004</v>
      </c>
      <c r="I29" s="43">
        <f>IFERROR(IF(INDEX(J!$A$1:$ZZ$200,MATCH($A29,J!$A$1:$A$200,0),MATCH(I$8,J!$A$1:$ZZ$1,0))&lt;&gt;"",INDEX(J!$A$1:$ZZ$200,MATCH($A29,J!$A$1:$A$200,0),MATCH(I$8,J!$A$1:$ZZ$1,0)),""),"")</f>
        <v>1.1299999999999999</v>
      </c>
      <c r="J29" s="43" t="str">
        <f>IFERROR(IF(INDEX(J!$A$1:$ZZ$200,MATCH($A29,J!$A$1:$A$200,0),MATCH(J$8,J!$A$1:$ZZ$1,0))&lt;&gt;"",INDEX(J!$A$1:$ZZ$200,MATCH($A29,J!$A$1:$A$200,0),MATCH(J$8,J!$A$1:$ZZ$1,0)),""),"")</f>
        <v/>
      </c>
      <c r="K29" s="10"/>
      <c r="L29" s="41">
        <v>1988</v>
      </c>
      <c r="M29" s="43">
        <f>IFERROR(IF(INDEX(J!$A$1:$ZZ$200,MATCH($A29,J!$A$1:$A$200,0),MATCH(M$8,J!$A$1:$ZZ$1,0))&lt;&gt;"",INDEX(J!$A$1:$ZZ$200,MATCH($A29,J!$A$1:$A$200,0),MATCH(M$8,J!$A$1:$ZZ$1,0)),""),"")</f>
        <v>-1.75</v>
      </c>
      <c r="N29" s="43">
        <f>IFERROR(IF(INDEX(J!$A$1:$ZZ$200,MATCH($A29,J!$A$1:$A$200,0),MATCH(N$8,J!$A$1:$ZZ$1,0))&lt;&gt;"",INDEX(J!$A$1:$ZZ$200,MATCH($A29,J!$A$1:$A$200,0),MATCH(N$8,J!$A$1:$ZZ$1,0)),""),"")</f>
        <v>-0.16</v>
      </c>
      <c r="O29" s="43">
        <f>IFERROR(IF(INDEX(J!$A$1:$ZZ$200,MATCH($A29,J!$A$1:$A$200,0),MATCH(O$8,J!$A$1:$ZZ$1,0))&lt;&gt;"",INDEX(J!$A$1:$ZZ$200,MATCH($A29,J!$A$1:$A$200,0),MATCH(O$8,J!$A$1:$ZZ$1,0)),""),"")</f>
        <v>-2.04</v>
      </c>
      <c r="P29" s="10"/>
      <c r="Q29" s="41">
        <v>1988</v>
      </c>
      <c r="R29" s="43">
        <f>IFERROR(IF(INDEX(J!$A$1:$ZZ$200,MATCH($A29,J!$A$1:$A$200,0),MATCH(R$8,J!$A$1:$ZZ$1,0))&lt;&gt;"",INDEX(J!$A$1:$ZZ$200,MATCH($A29,J!$A$1:$A$200,0),MATCH(R$8,J!$A$1:$ZZ$1,0)),""),"")</f>
        <v>4.7699999999999996</v>
      </c>
      <c r="S29" s="43">
        <f>IFERROR(IF(INDEX(J!$A$1:$ZZ$200,MATCH($A29,J!$A$1:$A$200,0),MATCH(S$8,J!$A$1:$ZZ$1,0))&lt;&gt;"",INDEX(J!$A$1:$ZZ$200,MATCH($A29,J!$A$1:$A$200,0),MATCH(S$8,J!$A$1:$ZZ$1,0)),""),"")</f>
        <v>62.7</v>
      </c>
      <c r="T29" s="43" t="str">
        <f>IFERROR(IF(INDEX(J!$A$1:$ZZ$200,MATCH($A29,J!$A$1:$A$200,0),MATCH(T$8,J!$A$1:$ZZ$1,0))&lt;&gt;"",INDEX(J!$A$1:$ZZ$200,MATCH($A29,J!$A$1:$A$200,0),MATCH(T$8,J!$A$1:$ZZ$1,0)),""),"")</f>
        <v/>
      </c>
      <c r="U29" s="43" t="str">
        <f>IFERROR(IF(INDEX(J!$A$1:$ZZ$200,MATCH($A29,J!$A$1:$A$200,0),MATCH(U$8,J!$A$1:$ZZ$1,0))&lt;&gt;"",INDEX(J!$A$1:$ZZ$200,MATCH($A29,J!$A$1:$A$200,0),MATCH(U$8,J!$A$1:$ZZ$1,0)),""),"")</f>
        <v/>
      </c>
    </row>
    <row r="30" spans="1:21">
      <c r="A30" s="41">
        <f t="shared" si="0"/>
        <v>1989</v>
      </c>
      <c r="B30" s="42">
        <f>IFERROR(IF(INDEX(J!$A$1:$ZZ$200,MATCH($A30,J!$A$1:$A$200,0),MATCH(B$8,J!$A$1:$ZZ$1,0))&lt;&gt;"",INDEX(J!$A$1:$ZZ$200,MATCH($A30,J!$A$1:$A$200,0),MATCH(B$8,J!$A$1:$ZZ$1,0)),""),"")</f>
        <v>2157.5500000000002</v>
      </c>
      <c r="C30" s="43">
        <f>IFERROR(IF(INDEX(J!$A$1:$ZZ$200,MATCH($A30,J!$A$1:$A$200,0),MATCH(C$8,J!$A$1:$ZZ$1,0))&lt;&gt;"",INDEX(J!$A$1:$ZZ$200,MATCH($A30,J!$A$1:$A$200,0),MATCH(C$8,J!$A$1:$ZZ$1,0)),""),"")</f>
        <v>27.4</v>
      </c>
      <c r="D30" s="10"/>
      <c r="E30" s="41">
        <v>1989</v>
      </c>
      <c r="F30" s="43">
        <f>IFERROR(IF(INDEX(J!$A$1:$ZZ$200,MATCH($A30,J!$A$1:$A$200,0),MATCH(F$8,J!$A$1:$ZZ$1,0))&lt;&gt;"",INDEX(J!$A$1:$ZZ$200,MATCH($A30,J!$A$1:$A$200,0),MATCH(F$8,J!$A$1:$ZZ$1,0)),""),"")</f>
        <v>2</v>
      </c>
      <c r="G30" s="43">
        <f>IFERROR(IF(INDEX(J!$A$1:$ZZ$200,MATCH($A30,J!$A$1:$A$200,0),MATCH(G$8,J!$A$1:$ZZ$1,0))&lt;&gt;"",INDEX(J!$A$1:$ZZ$200,MATCH($A30,J!$A$1:$A$200,0),MATCH(G$8,J!$A$1:$ZZ$1,0)),""),"")</f>
        <v>0.97</v>
      </c>
      <c r="H30" s="43">
        <f>IFERROR(IF(INDEX(J!$A$1:$ZZ$200,MATCH($A30,J!$A$1:$A$200,0),MATCH(H$8,J!$A$1:$ZZ$1,0))&lt;&gt;"",INDEX(J!$A$1:$ZZ$200,MATCH($A30,J!$A$1:$A$200,0),MATCH(H$8,J!$A$1:$ZZ$1,0)),""),"")</f>
        <v>-0.47</v>
      </c>
      <c r="I30" s="43">
        <f>IFERROR(IF(INDEX(J!$A$1:$ZZ$200,MATCH($A30,J!$A$1:$A$200,0),MATCH(I$8,J!$A$1:$ZZ$1,0))&lt;&gt;"",INDEX(J!$A$1:$ZZ$200,MATCH($A30,J!$A$1:$A$200,0),MATCH(I$8,J!$A$1:$ZZ$1,0)),""),"")</f>
        <v>1.33</v>
      </c>
      <c r="J30" s="43" t="str">
        <f>IFERROR(IF(INDEX(J!$A$1:$ZZ$200,MATCH($A30,J!$A$1:$A$200,0),MATCH(J$8,J!$A$1:$ZZ$1,0))&lt;&gt;"",INDEX(J!$A$1:$ZZ$200,MATCH($A30,J!$A$1:$A$200,0),MATCH(J$8,J!$A$1:$ZZ$1,0)),""),"")</f>
        <v/>
      </c>
      <c r="K30" s="10"/>
      <c r="L30" s="41">
        <v>1989</v>
      </c>
      <c r="M30" s="43">
        <f>IFERROR(IF(INDEX(J!$A$1:$ZZ$200,MATCH($A30,J!$A$1:$A$200,0),MATCH(M$8,J!$A$1:$ZZ$1,0))&lt;&gt;"",INDEX(J!$A$1:$ZZ$200,MATCH($A30,J!$A$1:$A$200,0),MATCH(M$8,J!$A$1:$ZZ$1,0)),""),"")</f>
        <v>-0.51</v>
      </c>
      <c r="N30" s="43">
        <f>IFERROR(IF(INDEX(J!$A$1:$ZZ$200,MATCH($A30,J!$A$1:$A$200,0),MATCH(N$8,J!$A$1:$ZZ$1,0))&lt;&gt;"",INDEX(J!$A$1:$ZZ$200,MATCH($A30,J!$A$1:$A$200,0),MATCH(N$8,J!$A$1:$ZZ$1,0)),""),"")</f>
        <v>0.41</v>
      </c>
      <c r="O30" s="43">
        <f>IFERROR(IF(INDEX(J!$A$1:$ZZ$200,MATCH($A30,J!$A$1:$A$200,0),MATCH(O$8,J!$A$1:$ZZ$1,0))&lt;&gt;"",INDEX(J!$A$1:$ZZ$200,MATCH($A30,J!$A$1:$A$200,0),MATCH(O$8,J!$A$1:$ZZ$1,0)),""),"")</f>
        <v>-1.39</v>
      </c>
      <c r="P30" s="10"/>
      <c r="Q30" s="41">
        <v>1989</v>
      </c>
      <c r="R30" s="43">
        <f>IFERROR(IF(INDEX(J!$A$1:$ZZ$200,MATCH($A30,J!$A$1:$A$200,0),MATCH(R$8,J!$A$1:$ZZ$1,0))&lt;&gt;"",INDEX(J!$A$1:$ZZ$200,MATCH($A30,J!$A$1:$A$200,0),MATCH(R$8,J!$A$1:$ZZ$1,0)),""),"")</f>
        <v>5.0999999999999996</v>
      </c>
      <c r="S30" s="43">
        <f>IFERROR(IF(INDEX(J!$A$1:$ZZ$200,MATCH($A30,J!$A$1:$A$200,0),MATCH(S$8,J!$A$1:$ZZ$1,0))&lt;&gt;"",INDEX(J!$A$1:$ZZ$200,MATCH($A30,J!$A$1:$A$200,0),MATCH(S$8,J!$A$1:$ZZ$1,0)),""),"")</f>
        <v>63.08</v>
      </c>
      <c r="T30" s="43" t="str">
        <f>IFERROR(IF(INDEX(J!$A$1:$ZZ$200,MATCH($A30,J!$A$1:$A$200,0),MATCH(T$8,J!$A$1:$ZZ$1,0))&lt;&gt;"",INDEX(J!$A$1:$ZZ$200,MATCH($A30,J!$A$1:$A$200,0),MATCH(T$8,J!$A$1:$ZZ$1,0)),""),"")</f>
        <v/>
      </c>
      <c r="U30" s="43" t="str">
        <f>IFERROR(IF(INDEX(J!$A$1:$ZZ$200,MATCH($A30,J!$A$1:$A$200,0),MATCH(U$8,J!$A$1:$ZZ$1,0))&lt;&gt;"",INDEX(J!$A$1:$ZZ$200,MATCH($A30,J!$A$1:$A$200,0),MATCH(U$8,J!$A$1:$ZZ$1,0)),""),"")</f>
        <v/>
      </c>
    </row>
    <row r="31" spans="1:21">
      <c r="A31" s="41">
        <f t="shared" si="0"/>
        <v>1990</v>
      </c>
      <c r="B31" s="42">
        <f>IFERROR(IF(INDEX(J!$A$1:$ZZ$200,MATCH($A31,J!$A$1:$A$200,0),MATCH(B$8,J!$A$1:$ZZ$1,0))&lt;&gt;"",INDEX(J!$A$1:$ZZ$200,MATCH($A31,J!$A$1:$A$200,0),MATCH(B$8,J!$A$1:$ZZ$1,0)),""),"")</f>
        <v>2208.75</v>
      </c>
      <c r="C31" s="43">
        <f>IFERROR(IF(INDEX(J!$A$1:$ZZ$200,MATCH($A31,J!$A$1:$A$200,0),MATCH(C$8,J!$A$1:$ZZ$1,0))&lt;&gt;"",INDEX(J!$A$1:$ZZ$200,MATCH($A31,J!$A$1:$A$200,0),MATCH(C$8,J!$A$1:$ZZ$1,0)),""),"")</f>
        <v>27.81</v>
      </c>
      <c r="D31" s="10"/>
      <c r="E31" s="41">
        <v>1990</v>
      </c>
      <c r="F31" s="43">
        <f>IFERROR(IF(INDEX(J!$A$1:$ZZ$200,MATCH($A31,J!$A$1:$A$200,0),MATCH(F$8,J!$A$1:$ZZ$1,0))&lt;&gt;"",INDEX(J!$A$1:$ZZ$200,MATCH($A31,J!$A$1:$A$200,0),MATCH(F$8,J!$A$1:$ZZ$1,0)),""),"")</f>
        <v>1.96</v>
      </c>
      <c r="G31" s="43">
        <f>IFERROR(IF(INDEX(J!$A$1:$ZZ$200,MATCH($A31,J!$A$1:$A$200,0),MATCH(G$8,J!$A$1:$ZZ$1,0))&lt;&gt;"",INDEX(J!$A$1:$ZZ$200,MATCH($A31,J!$A$1:$A$200,0),MATCH(G$8,J!$A$1:$ZZ$1,0)),""),"")</f>
        <v>1.05</v>
      </c>
      <c r="H31" s="43">
        <f>IFERROR(IF(INDEX(J!$A$1:$ZZ$200,MATCH($A31,J!$A$1:$A$200,0),MATCH(H$8,J!$A$1:$ZZ$1,0))&lt;&gt;"",INDEX(J!$A$1:$ZZ$200,MATCH($A31,J!$A$1:$A$200,0),MATCH(H$8,J!$A$1:$ZZ$1,0)),""),"")</f>
        <v>-0.46</v>
      </c>
      <c r="I31" s="43">
        <f>IFERROR(IF(INDEX(J!$A$1:$ZZ$200,MATCH($A31,J!$A$1:$A$200,0),MATCH(I$8,J!$A$1:$ZZ$1,0))&lt;&gt;"",INDEX(J!$A$1:$ZZ$200,MATCH($A31,J!$A$1:$A$200,0),MATCH(I$8,J!$A$1:$ZZ$1,0)),""),"")</f>
        <v>1.21</v>
      </c>
      <c r="J31" s="43" t="str">
        <f>IFERROR(IF(INDEX(J!$A$1:$ZZ$200,MATCH($A31,J!$A$1:$A$200,0),MATCH(J$8,J!$A$1:$ZZ$1,0))&lt;&gt;"",INDEX(J!$A$1:$ZZ$200,MATCH($A31,J!$A$1:$A$200,0),MATCH(J$8,J!$A$1:$ZZ$1,0)),""),"")</f>
        <v/>
      </c>
      <c r="K31" s="10"/>
      <c r="L31" s="41">
        <v>1990</v>
      </c>
      <c r="M31" s="43">
        <f>IFERROR(IF(INDEX(J!$A$1:$ZZ$200,MATCH($A31,J!$A$1:$A$200,0),MATCH(M$8,J!$A$1:$ZZ$1,0))&lt;&gt;"",INDEX(J!$A$1:$ZZ$200,MATCH($A31,J!$A$1:$A$200,0),MATCH(M$8,J!$A$1:$ZZ$1,0)),""),"")</f>
        <v>2.16</v>
      </c>
      <c r="N31" s="43">
        <f>IFERROR(IF(INDEX(J!$A$1:$ZZ$200,MATCH($A31,J!$A$1:$A$200,0),MATCH(N$8,J!$A$1:$ZZ$1,0))&lt;&gt;"",INDEX(J!$A$1:$ZZ$200,MATCH($A31,J!$A$1:$A$200,0),MATCH(N$8,J!$A$1:$ZZ$1,0)),""),"")</f>
        <v>1.76</v>
      </c>
      <c r="O31" s="43">
        <f>IFERROR(IF(INDEX(J!$A$1:$ZZ$200,MATCH($A31,J!$A$1:$A$200,0),MATCH(O$8,J!$A$1:$ZZ$1,0))&lt;&gt;"",INDEX(J!$A$1:$ZZ$200,MATCH($A31,J!$A$1:$A$200,0),MATCH(O$8,J!$A$1:$ZZ$1,0)),""),"")</f>
        <v>-7.0000000000000007E-2</v>
      </c>
      <c r="P31" s="10"/>
      <c r="Q31" s="41">
        <v>1990</v>
      </c>
      <c r="R31" s="43">
        <f>IFERROR(IF(INDEX(J!$A$1:$ZZ$200,MATCH($A31,J!$A$1:$A$200,0),MATCH(R$8,J!$A$1:$ZZ$1,0))&lt;&gt;"",INDEX(J!$A$1:$ZZ$200,MATCH($A31,J!$A$1:$A$200,0),MATCH(R$8,J!$A$1:$ZZ$1,0)),""),"")</f>
        <v>5.43</v>
      </c>
      <c r="S31" s="43">
        <f>IFERROR(IF(INDEX(J!$A$1:$ZZ$200,MATCH($A31,J!$A$1:$A$200,0),MATCH(S$8,J!$A$1:$ZZ$1,0))&lt;&gt;"",INDEX(J!$A$1:$ZZ$200,MATCH($A31,J!$A$1:$A$200,0),MATCH(S$8,J!$A$1:$ZZ$1,0)),""),"")</f>
        <v>63.46</v>
      </c>
      <c r="T31" s="43" t="str">
        <f>IFERROR(IF(INDEX(J!$A$1:$ZZ$200,MATCH($A31,J!$A$1:$A$200,0),MATCH(T$8,J!$A$1:$ZZ$1,0))&lt;&gt;"",INDEX(J!$A$1:$ZZ$200,MATCH($A31,J!$A$1:$A$200,0),MATCH(T$8,J!$A$1:$ZZ$1,0)),""),"")</f>
        <v/>
      </c>
      <c r="U31" s="43" t="str">
        <f>IFERROR(IF(INDEX(J!$A$1:$ZZ$200,MATCH($A31,J!$A$1:$A$200,0),MATCH(U$8,J!$A$1:$ZZ$1,0))&lt;&gt;"",INDEX(J!$A$1:$ZZ$200,MATCH($A31,J!$A$1:$A$200,0),MATCH(U$8,J!$A$1:$ZZ$1,0)),""),"")</f>
        <v/>
      </c>
    </row>
    <row r="32" spans="1:21">
      <c r="A32" s="41">
        <f t="shared" si="0"/>
        <v>1991</v>
      </c>
      <c r="B32" s="42">
        <f>IFERROR(IF(INDEX(J!$A$1:$ZZ$200,MATCH($A32,J!$A$1:$A$200,0),MATCH(B$8,J!$A$1:$ZZ$1,0))&lt;&gt;"",INDEX(J!$A$1:$ZZ$200,MATCH($A32,J!$A$1:$A$200,0),MATCH(B$8,J!$A$1:$ZZ$1,0)),""),"")</f>
        <v>2265.15</v>
      </c>
      <c r="C32" s="43">
        <f>IFERROR(IF(INDEX(J!$A$1:$ZZ$200,MATCH($A32,J!$A$1:$A$200,0),MATCH(C$8,J!$A$1:$ZZ$1,0))&lt;&gt;"",INDEX(J!$A$1:$ZZ$200,MATCH($A32,J!$A$1:$A$200,0),MATCH(C$8,J!$A$1:$ZZ$1,0)),""),"")</f>
        <v>28.32</v>
      </c>
      <c r="D32" s="10"/>
      <c r="E32" s="41">
        <v>1991</v>
      </c>
      <c r="F32" s="43">
        <f>IFERROR(IF(INDEX(J!$A$1:$ZZ$200,MATCH($A32,J!$A$1:$A$200,0),MATCH(F$8,J!$A$1:$ZZ$1,0))&lt;&gt;"",INDEX(J!$A$1:$ZZ$200,MATCH($A32,J!$A$1:$A$200,0),MATCH(F$8,J!$A$1:$ZZ$1,0)),""),"")</f>
        <v>2.09</v>
      </c>
      <c r="G32" s="43">
        <f>IFERROR(IF(INDEX(J!$A$1:$ZZ$200,MATCH($A32,J!$A$1:$A$200,0),MATCH(G$8,J!$A$1:$ZZ$1,0))&lt;&gt;"",INDEX(J!$A$1:$ZZ$200,MATCH($A32,J!$A$1:$A$200,0),MATCH(G$8,J!$A$1:$ZZ$1,0)),""),"")</f>
        <v>1.1100000000000001</v>
      </c>
      <c r="H32" s="43">
        <f>IFERROR(IF(INDEX(J!$A$1:$ZZ$200,MATCH($A32,J!$A$1:$A$200,0),MATCH(H$8,J!$A$1:$ZZ$1,0))&lt;&gt;"",INDEX(J!$A$1:$ZZ$200,MATCH($A32,J!$A$1:$A$200,0),MATCH(H$8,J!$A$1:$ZZ$1,0)),""),"")</f>
        <v>-0.37</v>
      </c>
      <c r="I32" s="43">
        <f>IFERROR(IF(INDEX(J!$A$1:$ZZ$200,MATCH($A32,J!$A$1:$A$200,0),MATCH(I$8,J!$A$1:$ZZ$1,0))&lt;&gt;"",INDEX(J!$A$1:$ZZ$200,MATCH($A32,J!$A$1:$A$200,0),MATCH(I$8,J!$A$1:$ZZ$1,0)),""),"")</f>
        <v>1.1499999999999999</v>
      </c>
      <c r="J32" s="43" t="str">
        <f>IFERROR(IF(INDEX(J!$A$1:$ZZ$200,MATCH($A32,J!$A$1:$A$200,0),MATCH(J$8,J!$A$1:$ZZ$1,0))&lt;&gt;"",INDEX(J!$A$1:$ZZ$200,MATCH($A32,J!$A$1:$A$200,0),MATCH(J$8,J!$A$1:$ZZ$1,0)),""),"")</f>
        <v/>
      </c>
      <c r="K32" s="10"/>
      <c r="L32" s="41">
        <v>1991</v>
      </c>
      <c r="M32" s="43">
        <f>IFERROR(IF(INDEX(J!$A$1:$ZZ$200,MATCH($A32,J!$A$1:$A$200,0),MATCH(M$8,J!$A$1:$ZZ$1,0))&lt;&gt;"",INDEX(J!$A$1:$ZZ$200,MATCH($A32,J!$A$1:$A$200,0),MATCH(M$8,J!$A$1:$ZZ$1,0)),""),"")</f>
        <v>4.62</v>
      </c>
      <c r="N32" s="43">
        <f>IFERROR(IF(INDEX(J!$A$1:$ZZ$200,MATCH($A32,J!$A$1:$A$200,0),MATCH(N$8,J!$A$1:$ZZ$1,0))&lt;&gt;"",INDEX(J!$A$1:$ZZ$200,MATCH($A32,J!$A$1:$A$200,0),MATCH(N$8,J!$A$1:$ZZ$1,0)),""),"")</f>
        <v>3.06</v>
      </c>
      <c r="O32" s="43">
        <f>IFERROR(IF(INDEX(J!$A$1:$ZZ$200,MATCH($A32,J!$A$1:$A$200,0),MATCH(O$8,J!$A$1:$ZZ$1,0))&lt;&gt;"",INDEX(J!$A$1:$ZZ$200,MATCH($A32,J!$A$1:$A$200,0),MATCH(O$8,J!$A$1:$ZZ$1,0)),""),"")</f>
        <v>1.1200000000000001</v>
      </c>
      <c r="P32" s="10"/>
      <c r="Q32" s="41">
        <v>1991</v>
      </c>
      <c r="R32" s="43">
        <f>IFERROR(IF(INDEX(J!$A$1:$ZZ$200,MATCH($A32,J!$A$1:$A$200,0),MATCH(R$8,J!$A$1:$ZZ$1,0))&lt;&gt;"",INDEX(J!$A$1:$ZZ$200,MATCH($A32,J!$A$1:$A$200,0),MATCH(R$8,J!$A$1:$ZZ$1,0)),""),"")</f>
        <v>5.78</v>
      </c>
      <c r="S32" s="43">
        <f>IFERROR(IF(INDEX(J!$A$1:$ZZ$200,MATCH($A32,J!$A$1:$A$200,0),MATCH(S$8,J!$A$1:$ZZ$1,0))&lt;&gt;"",INDEX(J!$A$1:$ZZ$200,MATCH($A32,J!$A$1:$A$200,0),MATCH(S$8,J!$A$1:$ZZ$1,0)),""),"")</f>
        <v>63.83</v>
      </c>
      <c r="T32" s="43">
        <f>IFERROR(IF(INDEX(J!$A$1:$ZZ$200,MATCH($A32,J!$A$1:$A$200,0),MATCH(T$8,J!$A$1:$ZZ$1,0))&lt;&gt;"",INDEX(J!$A$1:$ZZ$200,MATCH($A32,J!$A$1:$A$200,0),MATCH(T$8,J!$A$1:$ZZ$1,0)),""),"")</f>
        <v>18.510000000000002</v>
      </c>
      <c r="U32" s="43">
        <f>IFERROR(IF(INDEX(J!$A$1:$ZZ$200,MATCH($A32,J!$A$1:$A$200,0),MATCH(U$8,J!$A$1:$ZZ$1,0))&lt;&gt;"",INDEX(J!$A$1:$ZZ$200,MATCH($A32,J!$A$1:$A$200,0),MATCH(U$8,J!$A$1:$ZZ$1,0)),""),"")</f>
        <v>9.17</v>
      </c>
    </row>
    <row r="33" spans="1:21">
      <c r="A33" s="41">
        <f t="shared" si="0"/>
        <v>1992</v>
      </c>
      <c r="B33" s="42">
        <f>IFERROR(IF(INDEX(J!$A$1:$ZZ$200,MATCH($A33,J!$A$1:$A$200,0),MATCH(B$8,J!$A$1:$ZZ$1,0))&lt;&gt;"",INDEX(J!$A$1:$ZZ$200,MATCH($A33,J!$A$1:$A$200,0),MATCH(B$8,J!$A$1:$ZZ$1,0)),""),"")</f>
        <v>2335.11</v>
      </c>
      <c r="C33" s="43">
        <f>IFERROR(IF(INDEX(J!$A$1:$ZZ$200,MATCH($A33,J!$A$1:$A$200,0),MATCH(C$8,J!$A$1:$ZZ$1,0))&lt;&gt;"",INDEX(J!$A$1:$ZZ$200,MATCH($A33,J!$A$1:$A$200,0),MATCH(C$8,J!$A$1:$ZZ$1,0)),""),"")</f>
        <v>29.01</v>
      </c>
      <c r="D33" s="10"/>
      <c r="E33" s="41">
        <v>1992</v>
      </c>
      <c r="F33" s="43">
        <f>IFERROR(IF(INDEX(J!$A$1:$ZZ$200,MATCH($A33,J!$A$1:$A$200,0),MATCH(F$8,J!$A$1:$ZZ$1,0))&lt;&gt;"",INDEX(J!$A$1:$ZZ$200,MATCH($A33,J!$A$1:$A$200,0),MATCH(F$8,J!$A$1:$ZZ$1,0)),""),"")</f>
        <v>2.65</v>
      </c>
      <c r="G33" s="43">
        <f>IFERROR(IF(INDEX(J!$A$1:$ZZ$200,MATCH($A33,J!$A$1:$A$200,0),MATCH(G$8,J!$A$1:$ZZ$1,0))&lt;&gt;"",INDEX(J!$A$1:$ZZ$200,MATCH($A33,J!$A$1:$A$200,0),MATCH(G$8,J!$A$1:$ZZ$1,0)),""),"")</f>
        <v>1.1299999999999999</v>
      </c>
      <c r="H33" s="43">
        <f>IFERROR(IF(INDEX(J!$A$1:$ZZ$200,MATCH($A33,J!$A$1:$A$200,0),MATCH(H$8,J!$A$1:$ZZ$1,0))&lt;&gt;"",INDEX(J!$A$1:$ZZ$200,MATCH($A33,J!$A$1:$A$200,0),MATCH(H$8,J!$A$1:$ZZ$1,0)),""),"")</f>
        <v>0.23</v>
      </c>
      <c r="I33" s="43">
        <f>IFERROR(IF(INDEX(J!$A$1:$ZZ$200,MATCH($A33,J!$A$1:$A$200,0),MATCH(I$8,J!$A$1:$ZZ$1,0))&lt;&gt;"",INDEX(J!$A$1:$ZZ$200,MATCH($A33,J!$A$1:$A$200,0),MATCH(I$8,J!$A$1:$ZZ$1,0)),""),"")</f>
        <v>1.1399999999999999</v>
      </c>
      <c r="J33" s="43" t="str">
        <f>IFERROR(IF(INDEX(J!$A$1:$ZZ$200,MATCH($A33,J!$A$1:$A$200,0),MATCH(J$8,J!$A$1:$ZZ$1,0))&lt;&gt;"",INDEX(J!$A$1:$ZZ$200,MATCH($A33,J!$A$1:$A$200,0),MATCH(J$8,J!$A$1:$ZZ$1,0)),""),"")</f>
        <v/>
      </c>
      <c r="K33" s="10"/>
      <c r="L33" s="41">
        <v>1992</v>
      </c>
      <c r="M33" s="43">
        <f>IFERROR(IF(INDEX(J!$A$1:$ZZ$200,MATCH($A33,J!$A$1:$A$200,0),MATCH(M$8,J!$A$1:$ZZ$1,0))&lt;&gt;"",INDEX(J!$A$1:$ZZ$200,MATCH($A33,J!$A$1:$A$200,0),MATCH(M$8,J!$A$1:$ZZ$1,0)),""),"")</f>
        <v>3.41</v>
      </c>
      <c r="N33" s="43">
        <f>IFERROR(IF(INDEX(J!$A$1:$ZZ$200,MATCH($A33,J!$A$1:$A$200,0),MATCH(N$8,J!$A$1:$ZZ$1,0))&lt;&gt;"",INDEX(J!$A$1:$ZZ$200,MATCH($A33,J!$A$1:$A$200,0),MATCH(N$8,J!$A$1:$ZZ$1,0)),""),"")</f>
        <v>2.2200000000000002</v>
      </c>
      <c r="O33" s="43">
        <f>IFERROR(IF(INDEX(J!$A$1:$ZZ$200,MATCH($A33,J!$A$1:$A$200,0),MATCH(O$8,J!$A$1:$ZZ$1,0))&lt;&gt;"",INDEX(J!$A$1:$ZZ$200,MATCH($A33,J!$A$1:$A$200,0),MATCH(O$8,J!$A$1:$ZZ$1,0)),""),"")</f>
        <v>0.73</v>
      </c>
      <c r="P33" s="10"/>
      <c r="Q33" s="41">
        <v>1992</v>
      </c>
      <c r="R33" s="43">
        <f>IFERROR(IF(INDEX(J!$A$1:$ZZ$200,MATCH($A33,J!$A$1:$A$200,0),MATCH(R$8,J!$A$1:$ZZ$1,0))&lt;&gt;"",INDEX(J!$A$1:$ZZ$200,MATCH($A33,J!$A$1:$A$200,0),MATCH(R$8,J!$A$1:$ZZ$1,0)),""),"")</f>
        <v>6.15</v>
      </c>
      <c r="S33" s="43">
        <f>IFERROR(IF(INDEX(J!$A$1:$ZZ$200,MATCH($A33,J!$A$1:$A$200,0),MATCH(S$8,J!$A$1:$ZZ$1,0))&lt;&gt;"",INDEX(J!$A$1:$ZZ$200,MATCH($A33,J!$A$1:$A$200,0),MATCH(S$8,J!$A$1:$ZZ$1,0)),""),"")</f>
        <v>64.19</v>
      </c>
      <c r="T33" s="43">
        <f>IFERROR(IF(INDEX(J!$A$1:$ZZ$200,MATCH($A33,J!$A$1:$A$200,0),MATCH(T$8,J!$A$1:$ZZ$1,0))&lt;&gt;"",INDEX(J!$A$1:$ZZ$200,MATCH($A33,J!$A$1:$A$200,0),MATCH(T$8,J!$A$1:$ZZ$1,0)),""),"")</f>
        <v>19.899999999999999</v>
      </c>
      <c r="U33" s="43">
        <f>IFERROR(IF(INDEX(J!$A$1:$ZZ$200,MATCH($A33,J!$A$1:$A$200,0),MATCH(U$8,J!$A$1:$ZZ$1,0))&lt;&gt;"",INDEX(J!$A$1:$ZZ$200,MATCH($A33,J!$A$1:$A$200,0),MATCH(U$8,J!$A$1:$ZZ$1,0)),""),"")</f>
        <v>9.41</v>
      </c>
    </row>
    <row r="34" spans="1:21">
      <c r="A34" s="41">
        <f t="shared" si="0"/>
        <v>1993</v>
      </c>
      <c r="B34" s="42">
        <f>IFERROR(IF(INDEX(J!$A$1:$ZZ$200,MATCH($A34,J!$A$1:$A$200,0),MATCH(B$8,J!$A$1:$ZZ$1,0))&lt;&gt;"",INDEX(J!$A$1:$ZZ$200,MATCH($A34,J!$A$1:$A$200,0),MATCH(B$8,J!$A$1:$ZZ$1,0)),""),"")</f>
        <v>2396.7800000000002</v>
      </c>
      <c r="C34" s="43">
        <f>IFERROR(IF(INDEX(J!$A$1:$ZZ$200,MATCH($A34,J!$A$1:$A$200,0),MATCH(C$8,J!$A$1:$ZZ$1,0))&lt;&gt;"",INDEX(J!$A$1:$ZZ$200,MATCH($A34,J!$A$1:$A$200,0),MATCH(C$8,J!$A$1:$ZZ$1,0)),""),"")</f>
        <v>29.61</v>
      </c>
      <c r="D34" s="10"/>
      <c r="E34" s="41">
        <v>1993</v>
      </c>
      <c r="F34" s="43">
        <f>IFERROR(IF(INDEX(J!$A$1:$ZZ$200,MATCH($A34,J!$A$1:$A$200,0),MATCH(F$8,J!$A$1:$ZZ$1,0))&lt;&gt;"",INDEX(J!$A$1:$ZZ$200,MATCH($A34,J!$A$1:$A$200,0),MATCH(F$8,J!$A$1:$ZZ$1,0)),""),"")</f>
        <v>2.08</v>
      </c>
      <c r="G34" s="43">
        <f>IFERROR(IF(INDEX(J!$A$1:$ZZ$200,MATCH($A34,J!$A$1:$A$200,0),MATCH(G$8,J!$A$1:$ZZ$1,0))&lt;&gt;"",INDEX(J!$A$1:$ZZ$200,MATCH($A34,J!$A$1:$A$200,0),MATCH(G$8,J!$A$1:$ZZ$1,0)),""),"")</f>
        <v>1.04</v>
      </c>
      <c r="H34" s="43">
        <f>IFERROR(IF(INDEX(J!$A$1:$ZZ$200,MATCH($A34,J!$A$1:$A$200,0),MATCH(H$8,J!$A$1:$ZZ$1,0))&lt;&gt;"",INDEX(J!$A$1:$ZZ$200,MATCH($A34,J!$A$1:$A$200,0),MATCH(H$8,J!$A$1:$ZZ$1,0)),""),"")</f>
        <v>0.24</v>
      </c>
      <c r="I34" s="43">
        <f>IFERROR(IF(INDEX(J!$A$1:$ZZ$200,MATCH($A34,J!$A$1:$A$200,0),MATCH(I$8,J!$A$1:$ZZ$1,0))&lt;&gt;"",INDEX(J!$A$1:$ZZ$200,MATCH($A34,J!$A$1:$A$200,0),MATCH(I$8,J!$A$1:$ZZ$1,0)),""),"")</f>
        <v>0.65</v>
      </c>
      <c r="J34" s="43" t="str">
        <f>IFERROR(IF(INDEX(J!$A$1:$ZZ$200,MATCH($A34,J!$A$1:$A$200,0),MATCH(J$8,J!$A$1:$ZZ$1,0))&lt;&gt;"",INDEX(J!$A$1:$ZZ$200,MATCH($A34,J!$A$1:$A$200,0),MATCH(J$8,J!$A$1:$ZZ$1,0)),""),"")</f>
        <v/>
      </c>
      <c r="K34" s="10"/>
      <c r="L34" s="41">
        <v>1993</v>
      </c>
      <c r="M34" s="43">
        <f>IFERROR(IF(INDEX(J!$A$1:$ZZ$200,MATCH($A34,J!$A$1:$A$200,0),MATCH(M$8,J!$A$1:$ZZ$1,0))&lt;&gt;"",INDEX(J!$A$1:$ZZ$200,MATCH($A34,J!$A$1:$A$200,0),MATCH(M$8,J!$A$1:$ZZ$1,0)),""),"")</f>
        <v>-0.19</v>
      </c>
      <c r="N34" s="43">
        <f>IFERROR(IF(INDEX(J!$A$1:$ZZ$200,MATCH($A34,J!$A$1:$A$200,0),MATCH(N$8,J!$A$1:$ZZ$1,0))&lt;&gt;"",INDEX(J!$A$1:$ZZ$200,MATCH($A34,J!$A$1:$A$200,0),MATCH(N$8,J!$A$1:$ZZ$1,0)),""),"")</f>
        <v>-0.19</v>
      </c>
      <c r="O34" s="43">
        <f>IFERROR(IF(INDEX(J!$A$1:$ZZ$200,MATCH($A34,J!$A$1:$A$200,0),MATCH(O$8,J!$A$1:$ZZ$1,0))&lt;&gt;"",INDEX(J!$A$1:$ZZ$200,MATCH($A34,J!$A$1:$A$200,0),MATCH(O$8,J!$A$1:$ZZ$1,0)),""),"")</f>
        <v>-0.41</v>
      </c>
      <c r="P34" s="10"/>
      <c r="Q34" s="41">
        <v>1993</v>
      </c>
      <c r="R34" s="43">
        <f>IFERROR(IF(INDEX(J!$A$1:$ZZ$200,MATCH($A34,J!$A$1:$A$200,0),MATCH(R$8,J!$A$1:$ZZ$1,0))&lt;&gt;"",INDEX(J!$A$1:$ZZ$200,MATCH($A34,J!$A$1:$A$200,0),MATCH(R$8,J!$A$1:$ZZ$1,0)),""),"")</f>
        <v>6.5</v>
      </c>
      <c r="S34" s="43">
        <f>IFERROR(IF(INDEX(J!$A$1:$ZZ$200,MATCH($A34,J!$A$1:$A$200,0),MATCH(S$8,J!$A$1:$ZZ$1,0))&lt;&gt;"",INDEX(J!$A$1:$ZZ$200,MATCH($A34,J!$A$1:$A$200,0),MATCH(S$8,J!$A$1:$ZZ$1,0)),""),"")</f>
        <v>64.53</v>
      </c>
      <c r="T34" s="43">
        <f>IFERROR(IF(INDEX(J!$A$1:$ZZ$200,MATCH($A34,J!$A$1:$A$200,0),MATCH(T$8,J!$A$1:$ZZ$1,0))&lt;&gt;"",INDEX(J!$A$1:$ZZ$200,MATCH($A34,J!$A$1:$A$200,0),MATCH(T$8,J!$A$1:$ZZ$1,0)),""),"")</f>
        <v>21.21</v>
      </c>
      <c r="U34" s="43">
        <f>IFERROR(IF(INDEX(J!$A$1:$ZZ$200,MATCH($A34,J!$A$1:$A$200,0),MATCH(U$8,J!$A$1:$ZZ$1,0))&lt;&gt;"",INDEX(J!$A$1:$ZZ$200,MATCH($A34,J!$A$1:$A$200,0),MATCH(U$8,J!$A$1:$ZZ$1,0)),""),"")</f>
        <v>9.69</v>
      </c>
    </row>
    <row r="35" spans="1:21">
      <c r="A35" s="41">
        <f t="shared" si="0"/>
        <v>1994</v>
      </c>
      <c r="B35" s="42">
        <f>IFERROR(IF(INDEX(J!$A$1:$ZZ$200,MATCH($A35,J!$A$1:$A$200,0),MATCH(B$8,J!$A$1:$ZZ$1,0))&lt;&gt;"",INDEX(J!$A$1:$ZZ$200,MATCH($A35,J!$A$1:$A$200,0),MATCH(B$8,J!$A$1:$ZZ$1,0)),""),"")</f>
        <v>2455.98</v>
      </c>
      <c r="C35" s="43">
        <f>IFERROR(IF(INDEX(J!$A$1:$ZZ$200,MATCH($A35,J!$A$1:$A$200,0),MATCH(C$8,J!$A$1:$ZZ$1,0))&lt;&gt;"",INDEX(J!$A$1:$ZZ$200,MATCH($A35,J!$A$1:$A$200,0),MATCH(C$8,J!$A$1:$ZZ$1,0)),""),"")</f>
        <v>30.27</v>
      </c>
      <c r="D35" s="10"/>
      <c r="E35" s="41">
        <v>1994</v>
      </c>
      <c r="F35" s="43">
        <f>IFERROR(IF(INDEX(J!$A$1:$ZZ$200,MATCH($A35,J!$A$1:$A$200,0),MATCH(F$8,J!$A$1:$ZZ$1,0))&lt;&gt;"",INDEX(J!$A$1:$ZZ$200,MATCH($A35,J!$A$1:$A$200,0),MATCH(F$8,J!$A$1:$ZZ$1,0)),""),"")</f>
        <v>1.98</v>
      </c>
      <c r="G35" s="43">
        <f>IFERROR(IF(INDEX(J!$A$1:$ZZ$200,MATCH($A35,J!$A$1:$A$200,0),MATCH(G$8,J!$A$1:$ZZ$1,0))&lt;&gt;"",INDEX(J!$A$1:$ZZ$200,MATCH($A35,J!$A$1:$A$200,0),MATCH(G$8,J!$A$1:$ZZ$1,0)),""),"")</f>
        <v>0.92</v>
      </c>
      <c r="H35" s="43">
        <f>IFERROR(IF(INDEX(J!$A$1:$ZZ$200,MATCH($A35,J!$A$1:$A$200,0),MATCH(H$8,J!$A$1:$ZZ$1,0))&lt;&gt;"",INDEX(J!$A$1:$ZZ$200,MATCH($A35,J!$A$1:$A$200,0),MATCH(H$8,J!$A$1:$ZZ$1,0)),""),"")</f>
        <v>-0.05</v>
      </c>
      <c r="I35" s="43">
        <f>IFERROR(IF(INDEX(J!$A$1:$ZZ$200,MATCH($A35,J!$A$1:$A$200,0),MATCH(I$8,J!$A$1:$ZZ$1,0))&lt;&gt;"",INDEX(J!$A$1:$ZZ$200,MATCH($A35,J!$A$1:$A$200,0),MATCH(I$8,J!$A$1:$ZZ$1,0)),""),"")</f>
        <v>0.96</v>
      </c>
      <c r="J35" s="43" t="str">
        <f>IFERROR(IF(INDEX(J!$A$1:$ZZ$200,MATCH($A35,J!$A$1:$A$200,0),MATCH(J$8,J!$A$1:$ZZ$1,0))&lt;&gt;"",INDEX(J!$A$1:$ZZ$200,MATCH($A35,J!$A$1:$A$200,0),MATCH(J$8,J!$A$1:$ZZ$1,0)),""),"")</f>
        <v/>
      </c>
      <c r="K35" s="10"/>
      <c r="L35" s="41">
        <v>1994</v>
      </c>
      <c r="M35" s="43">
        <f>IFERROR(IF(INDEX(J!$A$1:$ZZ$200,MATCH($A35,J!$A$1:$A$200,0),MATCH(M$8,J!$A$1:$ZZ$1,0))&lt;&gt;"",INDEX(J!$A$1:$ZZ$200,MATCH($A35,J!$A$1:$A$200,0),MATCH(M$8,J!$A$1:$ZZ$1,0)),""),"")</f>
        <v>0.03</v>
      </c>
      <c r="N35" s="43">
        <f>IFERROR(IF(INDEX(J!$A$1:$ZZ$200,MATCH($A35,J!$A$1:$A$200,0),MATCH(N$8,J!$A$1:$ZZ$1,0))&lt;&gt;"",INDEX(J!$A$1:$ZZ$200,MATCH($A35,J!$A$1:$A$200,0),MATCH(N$8,J!$A$1:$ZZ$1,0)),""),"")</f>
        <v>-0.52</v>
      </c>
      <c r="O35" s="43">
        <f>IFERROR(IF(INDEX(J!$A$1:$ZZ$200,MATCH($A35,J!$A$1:$A$200,0),MATCH(O$8,J!$A$1:$ZZ$1,0))&lt;&gt;"",INDEX(J!$A$1:$ZZ$200,MATCH($A35,J!$A$1:$A$200,0),MATCH(O$8,J!$A$1:$ZZ$1,0)),""),"")</f>
        <v>0.14000000000000001</v>
      </c>
      <c r="P35" s="10"/>
      <c r="Q35" s="41">
        <v>1994</v>
      </c>
      <c r="R35" s="43">
        <f>IFERROR(IF(INDEX(J!$A$1:$ZZ$200,MATCH($A35,J!$A$1:$A$200,0),MATCH(R$8,J!$A$1:$ZZ$1,0))&lt;&gt;"",INDEX(J!$A$1:$ZZ$200,MATCH($A35,J!$A$1:$A$200,0),MATCH(R$8,J!$A$1:$ZZ$1,0)),""),"")</f>
        <v>6.81</v>
      </c>
      <c r="S35" s="43">
        <f>IFERROR(IF(INDEX(J!$A$1:$ZZ$200,MATCH($A35,J!$A$1:$A$200,0),MATCH(S$8,J!$A$1:$ZZ$1,0))&lt;&gt;"",INDEX(J!$A$1:$ZZ$200,MATCH($A35,J!$A$1:$A$200,0),MATCH(S$8,J!$A$1:$ZZ$1,0)),""),"")</f>
        <v>64.83</v>
      </c>
      <c r="T35" s="43">
        <f>IFERROR(IF(INDEX(J!$A$1:$ZZ$200,MATCH($A35,J!$A$1:$A$200,0),MATCH(T$8,J!$A$1:$ZZ$1,0))&lt;&gt;"",INDEX(J!$A$1:$ZZ$200,MATCH($A35,J!$A$1:$A$200,0),MATCH(T$8,J!$A$1:$ZZ$1,0)),""),"")</f>
        <v>22.21</v>
      </c>
      <c r="U35" s="43">
        <f>IFERROR(IF(INDEX(J!$A$1:$ZZ$200,MATCH($A35,J!$A$1:$A$200,0),MATCH(U$8,J!$A$1:$ZZ$1,0))&lt;&gt;"",INDEX(J!$A$1:$ZZ$200,MATCH($A35,J!$A$1:$A$200,0),MATCH(U$8,J!$A$1:$ZZ$1,0)),""),"")</f>
        <v>9.89</v>
      </c>
    </row>
    <row r="36" spans="1:21">
      <c r="A36" s="41">
        <f t="shared" si="0"/>
        <v>1995</v>
      </c>
      <c r="B36" s="42">
        <f>IFERROR(IF(INDEX(J!$A$1:$ZZ$200,MATCH($A36,J!$A$1:$A$200,0),MATCH(B$8,J!$A$1:$ZZ$1,0))&lt;&gt;"",INDEX(J!$A$1:$ZZ$200,MATCH($A36,J!$A$1:$A$200,0),MATCH(B$8,J!$A$1:$ZZ$1,0)),""),"")</f>
        <v>2502.27</v>
      </c>
      <c r="C36" s="43">
        <f>IFERROR(IF(INDEX(J!$A$1:$ZZ$200,MATCH($A36,J!$A$1:$A$200,0),MATCH(C$8,J!$A$1:$ZZ$1,0))&lt;&gt;"",INDEX(J!$A$1:$ZZ$200,MATCH($A36,J!$A$1:$A$200,0),MATCH(C$8,J!$A$1:$ZZ$1,0)),""),"")</f>
        <v>30.78</v>
      </c>
      <c r="D36" s="10"/>
      <c r="E36" s="41">
        <v>1995</v>
      </c>
      <c r="F36" s="43">
        <f>IFERROR(IF(INDEX(J!$A$1:$ZZ$200,MATCH($A36,J!$A$1:$A$200,0),MATCH(F$8,J!$A$1:$ZZ$1,0))&lt;&gt;"",INDEX(J!$A$1:$ZZ$200,MATCH($A36,J!$A$1:$A$200,0),MATCH(F$8,J!$A$1:$ZZ$1,0)),""),"")</f>
        <v>1.33</v>
      </c>
      <c r="G36" s="43">
        <f>IFERROR(IF(INDEX(J!$A$1:$ZZ$200,MATCH($A36,J!$A$1:$A$200,0),MATCH(G$8,J!$A$1:$ZZ$1,0))&lt;&gt;"",INDEX(J!$A$1:$ZZ$200,MATCH($A36,J!$A$1:$A$200,0),MATCH(G$8,J!$A$1:$ZZ$1,0)),""),"")</f>
        <v>0.87</v>
      </c>
      <c r="H36" s="43">
        <f>IFERROR(IF(INDEX(J!$A$1:$ZZ$200,MATCH($A36,J!$A$1:$A$200,0),MATCH(H$8,J!$A$1:$ZZ$1,0))&lt;&gt;"",INDEX(J!$A$1:$ZZ$200,MATCH($A36,J!$A$1:$A$200,0),MATCH(H$8,J!$A$1:$ZZ$1,0)),""),"")</f>
        <v>-0.3</v>
      </c>
      <c r="I36" s="43">
        <f>IFERROR(IF(INDEX(J!$A$1:$ZZ$200,MATCH($A36,J!$A$1:$A$200,0),MATCH(I$8,J!$A$1:$ZZ$1,0))&lt;&gt;"",INDEX(J!$A$1:$ZZ$200,MATCH($A36,J!$A$1:$A$200,0),MATCH(I$8,J!$A$1:$ZZ$1,0)),""),"")</f>
        <v>0.63</v>
      </c>
      <c r="J36" s="43" t="str">
        <f>IFERROR(IF(INDEX(J!$A$1:$ZZ$200,MATCH($A36,J!$A$1:$A$200,0),MATCH(J$8,J!$A$1:$ZZ$1,0))&lt;&gt;"",INDEX(J!$A$1:$ZZ$200,MATCH($A36,J!$A$1:$A$200,0),MATCH(J$8,J!$A$1:$ZZ$1,0)),""),"")</f>
        <v/>
      </c>
      <c r="K36" s="10"/>
      <c r="L36" s="41">
        <v>1995</v>
      </c>
      <c r="M36" s="43">
        <f>IFERROR(IF(INDEX(J!$A$1:$ZZ$200,MATCH($A36,J!$A$1:$A$200,0),MATCH(M$8,J!$A$1:$ZZ$1,0))&lt;&gt;"",INDEX(J!$A$1:$ZZ$200,MATCH($A36,J!$A$1:$A$200,0),MATCH(M$8,J!$A$1:$ZZ$1,0)),""),"")</f>
        <v>-0.08</v>
      </c>
      <c r="N36" s="43">
        <f>IFERROR(IF(INDEX(J!$A$1:$ZZ$200,MATCH($A36,J!$A$1:$A$200,0),MATCH(N$8,J!$A$1:$ZZ$1,0))&lt;&gt;"",INDEX(J!$A$1:$ZZ$200,MATCH($A36,J!$A$1:$A$200,0),MATCH(N$8,J!$A$1:$ZZ$1,0)),""),"")</f>
        <v>-0.4</v>
      </c>
      <c r="O36" s="43">
        <f>IFERROR(IF(INDEX(J!$A$1:$ZZ$200,MATCH($A36,J!$A$1:$A$200,0),MATCH(O$8,J!$A$1:$ZZ$1,0))&lt;&gt;"",INDEX(J!$A$1:$ZZ$200,MATCH($A36,J!$A$1:$A$200,0),MATCH(O$8,J!$A$1:$ZZ$1,0)),""),"")</f>
        <v>-0.03</v>
      </c>
      <c r="P36" s="10"/>
      <c r="Q36" s="41">
        <v>1995</v>
      </c>
      <c r="R36" s="43">
        <f>IFERROR(IF(INDEX(J!$A$1:$ZZ$200,MATCH($A36,J!$A$1:$A$200,0),MATCH(R$8,J!$A$1:$ZZ$1,0))&lt;&gt;"",INDEX(J!$A$1:$ZZ$200,MATCH($A36,J!$A$1:$A$200,0),MATCH(R$8,J!$A$1:$ZZ$1,0)),""),"")</f>
        <v>7.05</v>
      </c>
      <c r="S36" s="43">
        <f>IFERROR(IF(INDEX(J!$A$1:$ZZ$200,MATCH($A36,J!$A$1:$A$200,0),MATCH(S$8,J!$A$1:$ZZ$1,0))&lt;&gt;"",INDEX(J!$A$1:$ZZ$200,MATCH($A36,J!$A$1:$A$200,0),MATCH(S$8,J!$A$1:$ZZ$1,0)),""),"")</f>
        <v>65.11</v>
      </c>
      <c r="T36" s="43">
        <f>IFERROR(IF(INDEX(J!$A$1:$ZZ$200,MATCH($A36,J!$A$1:$A$200,0),MATCH(T$8,J!$A$1:$ZZ$1,0))&lt;&gt;"",INDEX(J!$A$1:$ZZ$200,MATCH($A36,J!$A$1:$A$200,0),MATCH(T$8,J!$A$1:$ZZ$1,0)),""),"")</f>
        <v>23.15</v>
      </c>
      <c r="U36" s="43">
        <f>IFERROR(IF(INDEX(J!$A$1:$ZZ$200,MATCH($A36,J!$A$1:$A$200,0),MATCH(U$8,J!$A$1:$ZZ$1,0))&lt;&gt;"",INDEX(J!$A$1:$ZZ$200,MATCH($A36,J!$A$1:$A$200,0),MATCH(U$8,J!$A$1:$ZZ$1,0)),""),"")</f>
        <v>9.98</v>
      </c>
    </row>
    <row r="37" spans="1:21">
      <c r="A37" s="41">
        <f t="shared" si="0"/>
        <v>1996</v>
      </c>
      <c r="B37" s="42">
        <f>IFERROR(IF(INDEX(J!$A$1:$ZZ$200,MATCH($A37,J!$A$1:$A$200,0),MATCH(B$8,J!$A$1:$ZZ$1,0))&lt;&gt;"",INDEX(J!$A$1:$ZZ$200,MATCH($A37,J!$A$1:$A$200,0),MATCH(B$8,J!$A$1:$ZZ$1,0)),""),"")</f>
        <v>2545.54</v>
      </c>
      <c r="C37" s="43">
        <f>IFERROR(IF(INDEX(J!$A$1:$ZZ$200,MATCH($A37,J!$A$1:$A$200,0),MATCH(C$8,J!$A$1:$ZZ$1,0))&lt;&gt;"",INDEX(J!$A$1:$ZZ$200,MATCH($A37,J!$A$1:$A$200,0),MATCH(C$8,J!$A$1:$ZZ$1,0)),""),"")</f>
        <v>31.25</v>
      </c>
      <c r="D37" s="10"/>
      <c r="E37" s="41">
        <v>1996</v>
      </c>
      <c r="F37" s="43">
        <f>IFERROR(IF(INDEX(J!$A$1:$ZZ$200,MATCH($A37,J!$A$1:$A$200,0),MATCH(F$8,J!$A$1:$ZZ$1,0))&lt;&gt;"",INDEX(J!$A$1:$ZZ$200,MATCH($A37,J!$A$1:$A$200,0),MATCH(F$8,J!$A$1:$ZZ$1,0)),""),"")</f>
        <v>1.25</v>
      </c>
      <c r="G37" s="43">
        <f>IFERROR(IF(INDEX(J!$A$1:$ZZ$200,MATCH($A37,J!$A$1:$A$200,0),MATCH(G$8,J!$A$1:$ZZ$1,0))&lt;&gt;"",INDEX(J!$A$1:$ZZ$200,MATCH($A37,J!$A$1:$A$200,0),MATCH(G$8,J!$A$1:$ZZ$1,0)),""),"")</f>
        <v>0.81</v>
      </c>
      <c r="H37" s="43">
        <f>IFERROR(IF(INDEX(J!$A$1:$ZZ$200,MATCH($A37,J!$A$1:$A$200,0),MATCH(H$8,J!$A$1:$ZZ$1,0))&lt;&gt;"",INDEX(J!$A$1:$ZZ$200,MATCH($A37,J!$A$1:$A$200,0),MATCH(H$8,J!$A$1:$ZZ$1,0)),""),"")</f>
        <v>-0.45</v>
      </c>
      <c r="I37" s="43">
        <f>IFERROR(IF(INDEX(J!$A$1:$ZZ$200,MATCH($A37,J!$A$1:$A$200,0),MATCH(I$8,J!$A$1:$ZZ$1,0))&lt;&gt;"",INDEX(J!$A$1:$ZZ$200,MATCH($A37,J!$A$1:$A$200,0),MATCH(I$8,J!$A$1:$ZZ$1,0)),""),"")</f>
        <v>0.77</v>
      </c>
      <c r="J37" s="43" t="str">
        <f>IFERROR(IF(INDEX(J!$A$1:$ZZ$200,MATCH($A37,J!$A$1:$A$200,0),MATCH(J$8,J!$A$1:$ZZ$1,0))&lt;&gt;"",INDEX(J!$A$1:$ZZ$200,MATCH($A37,J!$A$1:$A$200,0),MATCH(J$8,J!$A$1:$ZZ$1,0)),""),"")</f>
        <v/>
      </c>
      <c r="K37" s="10"/>
      <c r="L37" s="41">
        <v>1996</v>
      </c>
      <c r="M37" s="43">
        <f>IFERROR(IF(INDEX(J!$A$1:$ZZ$200,MATCH($A37,J!$A$1:$A$200,0),MATCH(M$8,J!$A$1:$ZZ$1,0))&lt;&gt;"",INDEX(J!$A$1:$ZZ$200,MATCH($A37,J!$A$1:$A$200,0),MATCH(M$8,J!$A$1:$ZZ$1,0)),""),"")</f>
        <v>-0.56000000000000005</v>
      </c>
      <c r="N37" s="43">
        <f>IFERROR(IF(INDEX(J!$A$1:$ZZ$200,MATCH($A37,J!$A$1:$A$200,0),MATCH(N$8,J!$A$1:$ZZ$1,0))&lt;&gt;"",INDEX(J!$A$1:$ZZ$200,MATCH($A37,J!$A$1:$A$200,0),MATCH(N$8,J!$A$1:$ZZ$1,0)),""),"")</f>
        <v>-0.75</v>
      </c>
      <c r="O37" s="43">
        <f>IFERROR(IF(INDEX(J!$A$1:$ZZ$200,MATCH($A37,J!$A$1:$A$200,0),MATCH(O$8,J!$A$1:$ZZ$1,0))&lt;&gt;"",INDEX(J!$A$1:$ZZ$200,MATCH($A37,J!$A$1:$A$200,0),MATCH(O$8,J!$A$1:$ZZ$1,0)),""),"")</f>
        <v>-0.12</v>
      </c>
      <c r="P37" s="10"/>
      <c r="Q37" s="41">
        <v>1996</v>
      </c>
      <c r="R37" s="43">
        <f>IFERROR(IF(INDEX(J!$A$1:$ZZ$200,MATCH($A37,J!$A$1:$A$200,0),MATCH(R$8,J!$A$1:$ZZ$1,0))&lt;&gt;"",INDEX(J!$A$1:$ZZ$200,MATCH($A37,J!$A$1:$A$200,0),MATCH(R$8,J!$A$1:$ZZ$1,0)),""),"")</f>
        <v>7.2</v>
      </c>
      <c r="S37" s="43">
        <f>IFERROR(IF(INDEX(J!$A$1:$ZZ$200,MATCH($A37,J!$A$1:$A$200,0),MATCH(S$8,J!$A$1:$ZZ$1,0))&lt;&gt;"",INDEX(J!$A$1:$ZZ$200,MATCH($A37,J!$A$1:$A$200,0),MATCH(S$8,J!$A$1:$ZZ$1,0)),""),"")</f>
        <v>65.400000000000006</v>
      </c>
      <c r="T37" s="43">
        <f>IFERROR(IF(INDEX(J!$A$1:$ZZ$200,MATCH($A37,J!$A$1:$A$200,0),MATCH(T$8,J!$A$1:$ZZ$1,0))&lt;&gt;"",INDEX(J!$A$1:$ZZ$200,MATCH($A37,J!$A$1:$A$200,0),MATCH(T$8,J!$A$1:$ZZ$1,0)),""),"")</f>
        <v>24.48</v>
      </c>
      <c r="U37" s="43">
        <f>IFERROR(IF(INDEX(J!$A$1:$ZZ$200,MATCH($A37,J!$A$1:$A$200,0),MATCH(U$8,J!$A$1:$ZZ$1,0))&lt;&gt;"",INDEX(J!$A$1:$ZZ$200,MATCH($A37,J!$A$1:$A$200,0),MATCH(U$8,J!$A$1:$ZZ$1,0)),""),"")</f>
        <v>10.130000000000001</v>
      </c>
    </row>
    <row r="38" spans="1:21">
      <c r="A38" s="41">
        <f t="shared" si="0"/>
        <v>1997</v>
      </c>
      <c r="B38" s="42">
        <f>IFERROR(IF(INDEX(J!$A$1:$ZZ$200,MATCH($A38,J!$A$1:$A$200,0),MATCH(B$8,J!$A$1:$ZZ$1,0))&lt;&gt;"",INDEX(J!$A$1:$ZZ$200,MATCH($A38,J!$A$1:$A$200,0),MATCH(B$8,J!$A$1:$ZZ$1,0)),""),"")</f>
        <v>2588.9499999999998</v>
      </c>
      <c r="C38" s="43">
        <f>IFERROR(IF(INDEX(J!$A$1:$ZZ$200,MATCH($A38,J!$A$1:$A$200,0),MATCH(C$8,J!$A$1:$ZZ$1,0))&lt;&gt;"",INDEX(J!$A$1:$ZZ$200,MATCH($A38,J!$A$1:$A$200,0),MATCH(C$8,J!$A$1:$ZZ$1,0)),""),"")</f>
        <v>31.76</v>
      </c>
      <c r="D38" s="10"/>
      <c r="E38" s="41">
        <v>1997</v>
      </c>
      <c r="F38" s="43">
        <f>IFERROR(IF(INDEX(J!$A$1:$ZZ$200,MATCH($A38,J!$A$1:$A$200,0),MATCH(F$8,J!$A$1:$ZZ$1,0))&lt;&gt;"",INDEX(J!$A$1:$ZZ$200,MATCH($A38,J!$A$1:$A$200,0),MATCH(F$8,J!$A$1:$ZZ$1,0)),""),"")</f>
        <v>1.26</v>
      </c>
      <c r="G38" s="43">
        <f>IFERROR(IF(INDEX(J!$A$1:$ZZ$200,MATCH($A38,J!$A$1:$A$200,0),MATCH(G$8,J!$A$1:$ZZ$1,0))&lt;&gt;"",INDEX(J!$A$1:$ZZ$200,MATCH($A38,J!$A$1:$A$200,0),MATCH(G$8,J!$A$1:$ZZ$1,0)),""),"")</f>
        <v>0.76</v>
      </c>
      <c r="H38" s="43">
        <f>IFERROR(IF(INDEX(J!$A$1:$ZZ$200,MATCH($A38,J!$A$1:$A$200,0),MATCH(H$8,J!$A$1:$ZZ$1,0))&lt;&gt;"",INDEX(J!$A$1:$ZZ$200,MATCH($A38,J!$A$1:$A$200,0),MATCH(H$8,J!$A$1:$ZZ$1,0)),""),"")</f>
        <v>-0.54</v>
      </c>
      <c r="I38" s="43">
        <f>IFERROR(IF(INDEX(J!$A$1:$ZZ$200,MATCH($A38,J!$A$1:$A$200,0),MATCH(I$8,J!$A$1:$ZZ$1,0))&lt;&gt;"",INDEX(J!$A$1:$ZZ$200,MATCH($A38,J!$A$1:$A$200,0),MATCH(I$8,J!$A$1:$ZZ$1,0)),""),"")</f>
        <v>0.88</v>
      </c>
      <c r="J38" s="43" t="str">
        <f>IFERROR(IF(INDEX(J!$A$1:$ZZ$200,MATCH($A38,J!$A$1:$A$200,0),MATCH(J$8,J!$A$1:$ZZ$1,0))&lt;&gt;"",INDEX(J!$A$1:$ZZ$200,MATCH($A38,J!$A$1:$A$200,0),MATCH(J$8,J!$A$1:$ZZ$1,0)),""),"")</f>
        <v/>
      </c>
      <c r="K38" s="10"/>
      <c r="L38" s="41">
        <v>1997</v>
      </c>
      <c r="M38" s="43">
        <f>IFERROR(IF(INDEX(J!$A$1:$ZZ$200,MATCH($A38,J!$A$1:$A$200,0),MATCH(M$8,J!$A$1:$ZZ$1,0))&lt;&gt;"",INDEX(J!$A$1:$ZZ$200,MATCH($A38,J!$A$1:$A$200,0),MATCH(M$8,J!$A$1:$ZZ$1,0)),""),"")</f>
        <v>-0.53</v>
      </c>
      <c r="N38" s="43">
        <f>IFERROR(IF(INDEX(J!$A$1:$ZZ$200,MATCH($A38,J!$A$1:$A$200,0),MATCH(N$8,J!$A$1:$ZZ$1,0))&lt;&gt;"",INDEX(J!$A$1:$ZZ$200,MATCH($A38,J!$A$1:$A$200,0),MATCH(N$8,J!$A$1:$ZZ$1,0)),""),"")</f>
        <v>-0.91</v>
      </c>
      <c r="O38" s="43">
        <f>IFERROR(IF(INDEX(J!$A$1:$ZZ$200,MATCH($A38,J!$A$1:$A$200,0),MATCH(O$8,J!$A$1:$ZZ$1,0))&lt;&gt;"",INDEX(J!$A$1:$ZZ$200,MATCH($A38,J!$A$1:$A$200,0),MATCH(O$8,J!$A$1:$ZZ$1,0)),""),"")</f>
        <v>0.02</v>
      </c>
      <c r="P38" s="10"/>
      <c r="Q38" s="41">
        <v>1997</v>
      </c>
      <c r="R38" s="43">
        <f>IFERROR(IF(INDEX(J!$A$1:$ZZ$200,MATCH($A38,J!$A$1:$A$200,0),MATCH(R$8,J!$A$1:$ZZ$1,0))&lt;&gt;"",INDEX(J!$A$1:$ZZ$200,MATCH($A38,J!$A$1:$A$200,0),MATCH(R$8,J!$A$1:$ZZ$1,0)),""),"")</f>
        <v>7.31</v>
      </c>
      <c r="S38" s="43">
        <f>IFERROR(IF(INDEX(J!$A$1:$ZZ$200,MATCH($A38,J!$A$1:$A$200,0),MATCH(S$8,J!$A$1:$ZZ$1,0))&lt;&gt;"",INDEX(J!$A$1:$ZZ$200,MATCH($A38,J!$A$1:$A$200,0),MATCH(S$8,J!$A$1:$ZZ$1,0)),""),"")</f>
        <v>65.709999999999994</v>
      </c>
      <c r="T38" s="43">
        <f>IFERROR(IF(INDEX(J!$A$1:$ZZ$200,MATCH($A38,J!$A$1:$A$200,0),MATCH(T$8,J!$A$1:$ZZ$1,0))&lt;&gt;"",INDEX(J!$A$1:$ZZ$200,MATCH($A38,J!$A$1:$A$200,0),MATCH(T$8,J!$A$1:$ZZ$1,0)),""),"")</f>
        <v>25.97</v>
      </c>
      <c r="U38" s="43">
        <f>IFERROR(IF(INDEX(J!$A$1:$ZZ$200,MATCH($A38,J!$A$1:$A$200,0),MATCH(U$8,J!$A$1:$ZZ$1,0))&lt;&gt;"",INDEX(J!$A$1:$ZZ$200,MATCH($A38,J!$A$1:$A$200,0),MATCH(U$8,J!$A$1:$ZZ$1,0)),""),"")</f>
        <v>10.29</v>
      </c>
    </row>
    <row r="39" spans="1:21">
      <c r="A39" s="41">
        <f t="shared" si="0"/>
        <v>1998</v>
      </c>
      <c r="B39" s="42">
        <f>IFERROR(IF(INDEX(J!$A$1:$ZZ$200,MATCH($A39,J!$A$1:$A$200,0),MATCH(B$8,J!$A$1:$ZZ$1,0))&lt;&gt;"",INDEX(J!$A$1:$ZZ$200,MATCH($A39,J!$A$1:$A$200,0),MATCH(B$8,J!$A$1:$ZZ$1,0)),""),"")</f>
        <v>2623.44</v>
      </c>
      <c r="C39" s="43">
        <f>IFERROR(IF(INDEX(J!$A$1:$ZZ$200,MATCH($A39,J!$A$1:$A$200,0),MATCH(C$8,J!$A$1:$ZZ$1,0))&lt;&gt;"",INDEX(J!$A$1:$ZZ$200,MATCH($A39,J!$A$1:$A$200,0),MATCH(C$8,J!$A$1:$ZZ$1,0)),""),"")</f>
        <v>32.21</v>
      </c>
      <c r="D39" s="10"/>
      <c r="E39" s="41">
        <v>1998</v>
      </c>
      <c r="F39" s="43">
        <f>IFERROR(IF(INDEX(J!$A$1:$ZZ$200,MATCH($A39,J!$A$1:$A$200,0),MATCH(F$8,J!$A$1:$ZZ$1,0))&lt;&gt;"",INDEX(J!$A$1:$ZZ$200,MATCH($A39,J!$A$1:$A$200,0),MATCH(F$8,J!$A$1:$ZZ$1,0)),""),"")</f>
        <v>0.92</v>
      </c>
      <c r="G39" s="43">
        <f>IFERROR(IF(INDEX(J!$A$1:$ZZ$200,MATCH($A39,J!$A$1:$A$200,0),MATCH(G$8,J!$A$1:$ZZ$1,0))&lt;&gt;"",INDEX(J!$A$1:$ZZ$200,MATCH($A39,J!$A$1:$A$200,0),MATCH(G$8,J!$A$1:$ZZ$1,0)),""),"")</f>
        <v>0.76</v>
      </c>
      <c r="H39" s="43">
        <f>IFERROR(IF(INDEX(J!$A$1:$ZZ$200,MATCH($A39,J!$A$1:$A$200,0),MATCH(H$8,J!$A$1:$ZZ$1,0))&lt;&gt;"",INDEX(J!$A$1:$ZZ$200,MATCH($A39,J!$A$1:$A$200,0),MATCH(H$8,J!$A$1:$ZZ$1,0)),""),"")</f>
        <v>-0.6</v>
      </c>
      <c r="I39" s="43">
        <f>IFERROR(IF(INDEX(J!$A$1:$ZZ$200,MATCH($A39,J!$A$1:$A$200,0),MATCH(I$8,J!$A$1:$ZZ$1,0))&lt;&gt;"",INDEX(J!$A$1:$ZZ$200,MATCH($A39,J!$A$1:$A$200,0),MATCH(I$8,J!$A$1:$ZZ$1,0)),""),"")</f>
        <v>0.65</v>
      </c>
      <c r="J39" s="43" t="str">
        <f>IFERROR(IF(INDEX(J!$A$1:$ZZ$200,MATCH($A39,J!$A$1:$A$200,0),MATCH(J$8,J!$A$1:$ZZ$1,0))&lt;&gt;"",INDEX(J!$A$1:$ZZ$200,MATCH($A39,J!$A$1:$A$200,0),MATCH(J$8,J!$A$1:$ZZ$1,0)),""),"")</f>
        <v/>
      </c>
      <c r="K39" s="10"/>
      <c r="L39" s="41">
        <v>1998</v>
      </c>
      <c r="M39" s="43">
        <f>IFERROR(IF(INDEX(J!$A$1:$ZZ$200,MATCH($A39,J!$A$1:$A$200,0),MATCH(M$8,J!$A$1:$ZZ$1,0))&lt;&gt;"",INDEX(J!$A$1:$ZZ$200,MATCH($A39,J!$A$1:$A$200,0),MATCH(M$8,J!$A$1:$ZZ$1,0)),""),"")</f>
        <v>0.32</v>
      </c>
      <c r="N39" s="43">
        <f>IFERROR(IF(INDEX(J!$A$1:$ZZ$200,MATCH($A39,J!$A$1:$A$200,0),MATCH(N$8,J!$A$1:$ZZ$1,0))&lt;&gt;"",INDEX(J!$A$1:$ZZ$200,MATCH($A39,J!$A$1:$A$200,0),MATCH(N$8,J!$A$1:$ZZ$1,0)),""),"")</f>
        <v>0.06</v>
      </c>
      <c r="O39" s="43">
        <f>IFERROR(IF(INDEX(J!$A$1:$ZZ$200,MATCH($A39,J!$A$1:$A$200,0),MATCH(O$8,J!$A$1:$ZZ$1,0))&lt;&gt;"",INDEX(J!$A$1:$ZZ$200,MATCH($A39,J!$A$1:$A$200,0),MATCH(O$8,J!$A$1:$ZZ$1,0)),""),"")</f>
        <v>-0.04</v>
      </c>
      <c r="P39" s="10"/>
      <c r="Q39" s="41">
        <v>1998</v>
      </c>
      <c r="R39" s="43">
        <f>IFERROR(IF(INDEX(J!$A$1:$ZZ$200,MATCH($A39,J!$A$1:$A$200,0),MATCH(R$8,J!$A$1:$ZZ$1,0))&lt;&gt;"",INDEX(J!$A$1:$ZZ$200,MATCH($A39,J!$A$1:$A$200,0),MATCH(R$8,J!$A$1:$ZZ$1,0)),""),"")</f>
        <v>7.36</v>
      </c>
      <c r="S39" s="43">
        <f>IFERROR(IF(INDEX(J!$A$1:$ZZ$200,MATCH($A39,J!$A$1:$A$200,0),MATCH(S$8,J!$A$1:$ZZ$1,0))&lt;&gt;"",INDEX(J!$A$1:$ZZ$200,MATCH($A39,J!$A$1:$A$200,0),MATCH(S$8,J!$A$1:$ZZ$1,0)),""),"")</f>
        <v>66.010000000000005</v>
      </c>
      <c r="T39" s="43">
        <f>IFERROR(IF(INDEX(J!$A$1:$ZZ$200,MATCH($A39,J!$A$1:$A$200,0),MATCH(T$8,J!$A$1:$ZZ$1,0))&lt;&gt;"",INDEX(J!$A$1:$ZZ$200,MATCH($A39,J!$A$1:$A$200,0),MATCH(T$8,J!$A$1:$ZZ$1,0)),""),"")</f>
        <v>27.32</v>
      </c>
      <c r="U39" s="43">
        <f>IFERROR(IF(INDEX(J!$A$1:$ZZ$200,MATCH($A39,J!$A$1:$A$200,0),MATCH(U$8,J!$A$1:$ZZ$1,0))&lt;&gt;"",INDEX(J!$A$1:$ZZ$200,MATCH($A39,J!$A$1:$A$200,0),MATCH(U$8,J!$A$1:$ZZ$1,0)),""),"")</f>
        <v>10.29</v>
      </c>
    </row>
    <row r="40" spans="1:21">
      <c r="A40" s="41">
        <f t="shared" si="0"/>
        <v>1999</v>
      </c>
      <c r="B40" s="42">
        <f>IFERROR(IF(INDEX(J!$A$1:$ZZ$200,MATCH($A40,J!$A$1:$A$200,0),MATCH(B$8,J!$A$1:$ZZ$1,0))&lt;&gt;"",INDEX(J!$A$1:$ZZ$200,MATCH($A40,J!$A$1:$A$200,0),MATCH(B$8,J!$A$1:$ZZ$1,0)),""),"")</f>
        <v>2665.6</v>
      </c>
      <c r="C40" s="43">
        <f>IFERROR(IF(INDEX(J!$A$1:$ZZ$200,MATCH($A40,J!$A$1:$A$200,0),MATCH(C$8,J!$A$1:$ZZ$1,0))&lt;&gt;"",INDEX(J!$A$1:$ZZ$200,MATCH($A40,J!$A$1:$A$200,0),MATCH(C$8,J!$A$1:$ZZ$1,0)),""),"")</f>
        <v>32.74</v>
      </c>
      <c r="D40" s="10"/>
      <c r="E40" s="41">
        <v>1999</v>
      </c>
      <c r="F40" s="43">
        <f>IFERROR(IF(INDEX(J!$A$1:$ZZ$200,MATCH($A40,J!$A$1:$A$200,0),MATCH(F$8,J!$A$1:$ZZ$1,0))&lt;&gt;"",INDEX(J!$A$1:$ZZ$200,MATCH($A40,J!$A$1:$A$200,0),MATCH(F$8,J!$A$1:$ZZ$1,0)),""),"")</f>
        <v>1.22</v>
      </c>
      <c r="G40" s="43">
        <f>IFERROR(IF(INDEX(J!$A$1:$ZZ$200,MATCH($A40,J!$A$1:$A$200,0),MATCH(G$8,J!$A$1:$ZZ$1,0))&lt;&gt;"",INDEX(J!$A$1:$ZZ$200,MATCH($A40,J!$A$1:$A$200,0),MATCH(G$8,J!$A$1:$ZZ$1,0)),""),"")</f>
        <v>0.94</v>
      </c>
      <c r="H40" s="43">
        <f>IFERROR(IF(INDEX(J!$A$1:$ZZ$200,MATCH($A40,J!$A$1:$A$200,0),MATCH(H$8,J!$A$1:$ZZ$1,0))&lt;&gt;"",INDEX(J!$A$1:$ZZ$200,MATCH($A40,J!$A$1:$A$200,0),MATCH(H$8,J!$A$1:$ZZ$1,0)),""),"")</f>
        <v>-0.45</v>
      </c>
      <c r="I40" s="43">
        <f>IFERROR(IF(INDEX(J!$A$1:$ZZ$200,MATCH($A40,J!$A$1:$A$200,0),MATCH(I$8,J!$A$1:$ZZ$1,0))&lt;&gt;"",INDEX(J!$A$1:$ZZ$200,MATCH($A40,J!$A$1:$A$200,0),MATCH(I$8,J!$A$1:$ZZ$1,0)),""),"")</f>
        <v>0.62</v>
      </c>
      <c r="J40" s="43" t="str">
        <f>IFERROR(IF(INDEX(J!$A$1:$ZZ$200,MATCH($A40,J!$A$1:$A$200,0),MATCH(J$8,J!$A$1:$ZZ$1,0))&lt;&gt;"",INDEX(J!$A$1:$ZZ$200,MATCH($A40,J!$A$1:$A$200,0),MATCH(J$8,J!$A$1:$ZZ$1,0)),""),"")</f>
        <v/>
      </c>
      <c r="K40" s="10"/>
      <c r="L40" s="41">
        <v>1999</v>
      </c>
      <c r="M40" s="43">
        <f>IFERROR(IF(INDEX(J!$A$1:$ZZ$200,MATCH($A40,J!$A$1:$A$200,0),MATCH(M$8,J!$A$1:$ZZ$1,0))&lt;&gt;"",INDEX(J!$A$1:$ZZ$200,MATCH($A40,J!$A$1:$A$200,0),MATCH(M$8,J!$A$1:$ZZ$1,0)),""),"")</f>
        <v>0.93</v>
      </c>
      <c r="N40" s="43">
        <f>IFERROR(IF(INDEX(J!$A$1:$ZZ$200,MATCH($A40,J!$A$1:$A$200,0),MATCH(N$8,J!$A$1:$ZZ$1,0))&lt;&gt;"",INDEX(J!$A$1:$ZZ$200,MATCH($A40,J!$A$1:$A$200,0),MATCH(N$8,J!$A$1:$ZZ$1,0)),""),"")</f>
        <v>0.78</v>
      </c>
      <c r="O40" s="43">
        <f>IFERROR(IF(INDEX(J!$A$1:$ZZ$200,MATCH($A40,J!$A$1:$A$200,0),MATCH(O$8,J!$A$1:$ZZ$1,0))&lt;&gt;"",INDEX(J!$A$1:$ZZ$200,MATCH($A40,J!$A$1:$A$200,0),MATCH(O$8,J!$A$1:$ZZ$1,0)),""),"")</f>
        <v>-0.12</v>
      </c>
      <c r="P40" s="10"/>
      <c r="Q40" s="41">
        <v>1999</v>
      </c>
      <c r="R40" s="43">
        <f>IFERROR(IF(INDEX(J!$A$1:$ZZ$200,MATCH($A40,J!$A$1:$A$200,0),MATCH(R$8,J!$A$1:$ZZ$1,0))&lt;&gt;"",INDEX(J!$A$1:$ZZ$200,MATCH($A40,J!$A$1:$A$200,0),MATCH(R$8,J!$A$1:$ZZ$1,0)),""),"")</f>
        <v>7.34</v>
      </c>
      <c r="S40" s="43">
        <f>IFERROR(IF(INDEX(J!$A$1:$ZZ$200,MATCH($A40,J!$A$1:$A$200,0),MATCH(S$8,J!$A$1:$ZZ$1,0))&lt;&gt;"",INDEX(J!$A$1:$ZZ$200,MATCH($A40,J!$A$1:$A$200,0),MATCH(S$8,J!$A$1:$ZZ$1,0)),""),"")</f>
        <v>66.31</v>
      </c>
      <c r="T40" s="43">
        <f>IFERROR(IF(INDEX(J!$A$1:$ZZ$200,MATCH($A40,J!$A$1:$A$200,0),MATCH(T$8,J!$A$1:$ZZ$1,0))&lt;&gt;"",INDEX(J!$A$1:$ZZ$200,MATCH($A40,J!$A$1:$A$200,0),MATCH(T$8,J!$A$1:$ZZ$1,0)),""),"")</f>
        <v>28.28</v>
      </c>
      <c r="U40" s="43">
        <f>IFERROR(IF(INDEX(J!$A$1:$ZZ$200,MATCH($A40,J!$A$1:$A$200,0),MATCH(U$8,J!$A$1:$ZZ$1,0))&lt;&gt;"",INDEX(J!$A$1:$ZZ$200,MATCH($A40,J!$A$1:$A$200,0),MATCH(U$8,J!$A$1:$ZZ$1,0)),""),"")</f>
        <v>10.199999999999999</v>
      </c>
    </row>
    <row r="41" spans="1:21">
      <c r="A41" s="41">
        <f t="shared" si="0"/>
        <v>2000</v>
      </c>
      <c r="B41" s="42">
        <f>IFERROR(IF(INDEX(J!$A$1:$ZZ$200,MATCH($A41,J!$A$1:$A$200,0),MATCH(B$8,J!$A$1:$ZZ$1,0))&lt;&gt;"",INDEX(J!$A$1:$ZZ$200,MATCH($A41,J!$A$1:$A$200,0),MATCH(B$8,J!$A$1:$ZZ$1,0)),""),"")</f>
        <v>2707.26</v>
      </c>
      <c r="C41" s="43">
        <f>IFERROR(IF(INDEX(J!$A$1:$ZZ$200,MATCH($A41,J!$A$1:$A$200,0),MATCH(C$8,J!$A$1:$ZZ$1,0))&lt;&gt;"",INDEX(J!$A$1:$ZZ$200,MATCH($A41,J!$A$1:$A$200,0),MATCH(C$8,J!$A$1:$ZZ$1,0)),""),"")</f>
        <v>33.24</v>
      </c>
      <c r="D41" s="10"/>
      <c r="E41" s="41">
        <v>2000</v>
      </c>
      <c r="F41" s="43">
        <f>IFERROR(IF(INDEX(J!$A$1:$ZZ$200,MATCH($A41,J!$A$1:$A$200,0),MATCH(F$8,J!$A$1:$ZZ$1,0))&lt;&gt;"",INDEX(J!$A$1:$ZZ$200,MATCH($A41,J!$A$1:$A$200,0),MATCH(F$8,J!$A$1:$ZZ$1,0)),""),"")</f>
        <v>1.1399999999999999</v>
      </c>
      <c r="G41" s="43">
        <f>IFERROR(IF(INDEX(J!$A$1:$ZZ$200,MATCH($A41,J!$A$1:$A$200,0),MATCH(G$8,J!$A$1:$ZZ$1,0))&lt;&gt;"",INDEX(J!$A$1:$ZZ$200,MATCH($A41,J!$A$1:$A$200,0),MATCH(G$8,J!$A$1:$ZZ$1,0)),""),"")</f>
        <v>0.95</v>
      </c>
      <c r="H41" s="43">
        <f>IFERROR(IF(INDEX(J!$A$1:$ZZ$200,MATCH($A41,J!$A$1:$A$200,0),MATCH(H$8,J!$A$1:$ZZ$1,0))&lt;&gt;"",INDEX(J!$A$1:$ZZ$200,MATCH($A41,J!$A$1:$A$200,0),MATCH(H$8,J!$A$1:$ZZ$1,0)),""),"")</f>
        <v>-0.54</v>
      </c>
      <c r="I41" s="43">
        <f>IFERROR(IF(INDEX(J!$A$1:$ZZ$200,MATCH($A41,J!$A$1:$A$200,0),MATCH(I$8,J!$A$1:$ZZ$1,0))&lt;&gt;"",INDEX(J!$A$1:$ZZ$200,MATCH($A41,J!$A$1:$A$200,0),MATCH(I$8,J!$A$1:$ZZ$1,0)),""),"")</f>
        <v>0.57999999999999996</v>
      </c>
      <c r="J41" s="43" t="str">
        <f>IFERROR(IF(INDEX(J!$A$1:$ZZ$200,MATCH($A41,J!$A$1:$A$200,0),MATCH(J$8,J!$A$1:$ZZ$1,0))&lt;&gt;"",INDEX(J!$A$1:$ZZ$200,MATCH($A41,J!$A$1:$A$200,0),MATCH(J$8,J!$A$1:$ZZ$1,0)),""),"")</f>
        <v/>
      </c>
      <c r="K41" s="10"/>
      <c r="L41" s="41">
        <v>2000</v>
      </c>
      <c r="M41" s="43">
        <f>IFERROR(IF(INDEX(J!$A$1:$ZZ$200,MATCH($A41,J!$A$1:$A$200,0),MATCH(M$8,J!$A$1:$ZZ$1,0))&lt;&gt;"",INDEX(J!$A$1:$ZZ$200,MATCH($A41,J!$A$1:$A$200,0),MATCH(M$8,J!$A$1:$ZZ$1,0)),""),"")</f>
        <v>2.13</v>
      </c>
      <c r="N41" s="43">
        <f>IFERROR(IF(INDEX(J!$A$1:$ZZ$200,MATCH($A41,J!$A$1:$A$200,0),MATCH(N$8,J!$A$1:$ZZ$1,0))&lt;&gt;"",INDEX(J!$A$1:$ZZ$200,MATCH($A41,J!$A$1:$A$200,0),MATCH(N$8,J!$A$1:$ZZ$1,0)),""),"")</f>
        <v>1.33</v>
      </c>
      <c r="O41" s="43">
        <f>IFERROR(IF(INDEX(J!$A$1:$ZZ$200,MATCH($A41,J!$A$1:$A$200,0),MATCH(O$8,J!$A$1:$ZZ$1,0))&lt;&gt;"",INDEX(J!$A$1:$ZZ$200,MATCH($A41,J!$A$1:$A$200,0),MATCH(O$8,J!$A$1:$ZZ$1,0)),""),"")</f>
        <v>0.4</v>
      </c>
      <c r="P41" s="10"/>
      <c r="Q41" s="41">
        <v>2000</v>
      </c>
      <c r="R41" s="43">
        <f>IFERROR(IF(INDEX(J!$A$1:$ZZ$200,MATCH($A41,J!$A$1:$A$200,0),MATCH(R$8,J!$A$1:$ZZ$1,0))&lt;&gt;"",INDEX(J!$A$1:$ZZ$200,MATCH($A41,J!$A$1:$A$200,0),MATCH(R$8,J!$A$1:$ZZ$1,0)),""),"")</f>
        <v>7.23</v>
      </c>
      <c r="S41" s="43">
        <f>IFERROR(IF(INDEX(J!$A$1:$ZZ$200,MATCH($A41,J!$A$1:$A$200,0),MATCH(S$8,J!$A$1:$ZZ$1,0))&lt;&gt;"",INDEX(J!$A$1:$ZZ$200,MATCH($A41,J!$A$1:$A$200,0),MATCH(S$8,J!$A$1:$ZZ$1,0)),""),"")</f>
        <v>66.63</v>
      </c>
      <c r="T41" s="43">
        <f>IFERROR(IF(INDEX(J!$A$1:$ZZ$200,MATCH($A41,J!$A$1:$A$200,0),MATCH(T$8,J!$A$1:$ZZ$1,0))&lt;&gt;"",INDEX(J!$A$1:$ZZ$200,MATCH($A41,J!$A$1:$A$200,0),MATCH(T$8,J!$A$1:$ZZ$1,0)),""),"")</f>
        <v>29.35</v>
      </c>
      <c r="U41" s="43">
        <f>IFERROR(IF(INDEX(J!$A$1:$ZZ$200,MATCH($A41,J!$A$1:$A$200,0),MATCH(U$8,J!$A$1:$ZZ$1,0))&lt;&gt;"",INDEX(J!$A$1:$ZZ$200,MATCH($A41,J!$A$1:$A$200,0),MATCH(U$8,J!$A$1:$ZZ$1,0)),""),"")</f>
        <v>10.039999999999999</v>
      </c>
    </row>
    <row r="42" spans="1:21">
      <c r="A42" s="41">
        <f t="shared" si="0"/>
        <v>2001</v>
      </c>
      <c r="B42" s="42">
        <f>IFERROR(IF(INDEX(J!$A$1:$ZZ$200,MATCH($A42,J!$A$1:$A$200,0),MATCH(B$8,J!$A$1:$ZZ$1,0))&lt;&gt;"",INDEX(J!$A$1:$ZZ$200,MATCH($A42,J!$A$1:$A$200,0),MATCH(B$8,J!$A$1:$ZZ$1,0)),""),"")</f>
        <v>2753.57</v>
      </c>
      <c r="C42" s="43">
        <f>IFERROR(IF(INDEX(J!$A$1:$ZZ$200,MATCH($A42,J!$A$1:$A$200,0),MATCH(C$8,J!$A$1:$ZZ$1,0))&lt;&gt;"",INDEX(J!$A$1:$ZZ$200,MATCH($A42,J!$A$1:$A$200,0),MATCH(C$8,J!$A$1:$ZZ$1,0)),""),"")</f>
        <v>33.78</v>
      </c>
      <c r="D42" s="10"/>
      <c r="E42" s="41">
        <v>2001</v>
      </c>
      <c r="F42" s="43">
        <f>IFERROR(IF(INDEX(J!$A$1:$ZZ$200,MATCH($A42,J!$A$1:$A$200,0),MATCH(F$8,J!$A$1:$ZZ$1,0))&lt;&gt;"",INDEX(J!$A$1:$ZZ$200,MATCH($A42,J!$A$1:$A$200,0),MATCH(F$8,J!$A$1:$ZZ$1,0)),""),"")</f>
        <v>1.29</v>
      </c>
      <c r="G42" s="43">
        <f>IFERROR(IF(INDEX(J!$A$1:$ZZ$200,MATCH($A42,J!$A$1:$A$200,0),MATCH(G$8,J!$A$1:$ZZ$1,0))&lt;&gt;"",INDEX(J!$A$1:$ZZ$200,MATCH($A42,J!$A$1:$A$200,0),MATCH(G$8,J!$A$1:$ZZ$1,0)),""),"")</f>
        <v>0.76</v>
      </c>
      <c r="H42" s="43">
        <f>IFERROR(IF(INDEX(J!$A$1:$ZZ$200,MATCH($A42,J!$A$1:$A$200,0),MATCH(H$8,J!$A$1:$ZZ$1,0))&lt;&gt;"",INDEX(J!$A$1:$ZZ$200,MATCH($A42,J!$A$1:$A$200,0),MATCH(H$8,J!$A$1:$ZZ$1,0)),""),"")</f>
        <v>-0.09</v>
      </c>
      <c r="I42" s="43">
        <f>IFERROR(IF(INDEX(J!$A$1:$ZZ$200,MATCH($A42,J!$A$1:$A$200,0),MATCH(I$8,J!$A$1:$ZZ$1,0))&lt;&gt;"",INDEX(J!$A$1:$ZZ$200,MATCH($A42,J!$A$1:$A$200,0),MATCH(I$8,J!$A$1:$ZZ$1,0)),""),"")</f>
        <v>0.48</v>
      </c>
      <c r="J42" s="43" t="str">
        <f>IFERROR(IF(INDEX(J!$A$1:$ZZ$200,MATCH($A42,J!$A$1:$A$200,0),MATCH(J$8,J!$A$1:$ZZ$1,0))&lt;&gt;"",INDEX(J!$A$1:$ZZ$200,MATCH($A42,J!$A$1:$A$200,0),MATCH(J$8,J!$A$1:$ZZ$1,0)),""),"")</f>
        <v/>
      </c>
      <c r="K42" s="10"/>
      <c r="L42" s="41">
        <v>2001</v>
      </c>
      <c r="M42" s="43">
        <f>IFERROR(IF(INDEX(J!$A$1:$ZZ$200,MATCH($A42,J!$A$1:$A$200,0),MATCH(M$8,J!$A$1:$ZZ$1,0))&lt;&gt;"",INDEX(J!$A$1:$ZZ$200,MATCH($A42,J!$A$1:$A$200,0),MATCH(M$8,J!$A$1:$ZZ$1,0)),""),"")</f>
        <v>1.98</v>
      </c>
      <c r="N42" s="43">
        <f>IFERROR(IF(INDEX(J!$A$1:$ZZ$200,MATCH($A42,J!$A$1:$A$200,0),MATCH(N$8,J!$A$1:$ZZ$1,0))&lt;&gt;"",INDEX(J!$A$1:$ZZ$200,MATCH($A42,J!$A$1:$A$200,0),MATCH(N$8,J!$A$1:$ZZ$1,0)),""),"")</f>
        <v>0.67</v>
      </c>
      <c r="O42" s="43">
        <f>IFERROR(IF(INDEX(J!$A$1:$ZZ$200,MATCH($A42,J!$A$1:$A$200,0),MATCH(O$8,J!$A$1:$ZZ$1,0))&lt;&gt;"",INDEX(J!$A$1:$ZZ$200,MATCH($A42,J!$A$1:$A$200,0),MATCH(O$8,J!$A$1:$ZZ$1,0)),""),"")</f>
        <v>0.86</v>
      </c>
      <c r="P42" s="10"/>
      <c r="Q42" s="41">
        <v>2001</v>
      </c>
      <c r="R42" s="43">
        <f>IFERROR(IF(INDEX(J!$A$1:$ZZ$200,MATCH($A42,J!$A$1:$A$200,0),MATCH(R$8,J!$A$1:$ZZ$1,0))&lt;&gt;"",INDEX(J!$A$1:$ZZ$200,MATCH($A42,J!$A$1:$A$200,0),MATCH(R$8,J!$A$1:$ZZ$1,0)),""),"")</f>
        <v>7.09</v>
      </c>
      <c r="S42" s="43">
        <f>IFERROR(IF(INDEX(J!$A$1:$ZZ$200,MATCH($A42,J!$A$1:$A$200,0),MATCH(S$8,J!$A$1:$ZZ$1,0))&lt;&gt;"",INDEX(J!$A$1:$ZZ$200,MATCH($A42,J!$A$1:$A$200,0),MATCH(S$8,J!$A$1:$ZZ$1,0)),""),"")</f>
        <v>66.98</v>
      </c>
      <c r="T42" s="43">
        <f>IFERROR(IF(INDEX(J!$A$1:$ZZ$200,MATCH($A42,J!$A$1:$A$200,0),MATCH(T$8,J!$A$1:$ZZ$1,0))&lt;&gt;"",INDEX(J!$A$1:$ZZ$200,MATCH($A42,J!$A$1:$A$200,0),MATCH(T$8,J!$A$1:$ZZ$1,0)),""),"")</f>
        <v>29.74</v>
      </c>
      <c r="U42" s="43">
        <f>IFERROR(IF(INDEX(J!$A$1:$ZZ$200,MATCH($A42,J!$A$1:$A$200,0),MATCH(U$8,J!$A$1:$ZZ$1,0))&lt;&gt;"",INDEX(J!$A$1:$ZZ$200,MATCH($A42,J!$A$1:$A$200,0),MATCH(U$8,J!$A$1:$ZZ$1,0)),""),"")</f>
        <v>10.1</v>
      </c>
    </row>
    <row r="43" spans="1:21">
      <c r="A43" s="41">
        <f t="shared" si="0"/>
        <v>2002</v>
      </c>
      <c r="B43" s="42">
        <f>IFERROR(IF(INDEX(J!$A$1:$ZZ$200,MATCH($A43,J!$A$1:$A$200,0),MATCH(B$8,J!$A$1:$ZZ$1,0))&lt;&gt;"",INDEX(J!$A$1:$ZZ$200,MATCH($A43,J!$A$1:$A$200,0),MATCH(B$8,J!$A$1:$ZZ$1,0)),""),"")</f>
        <v>2787.62</v>
      </c>
      <c r="C43" s="43">
        <f>IFERROR(IF(INDEX(J!$A$1:$ZZ$200,MATCH($A43,J!$A$1:$A$200,0),MATCH(C$8,J!$A$1:$ZZ$1,0))&lt;&gt;"",INDEX(J!$A$1:$ZZ$200,MATCH($A43,J!$A$1:$A$200,0),MATCH(C$8,J!$A$1:$ZZ$1,0)),""),"")</f>
        <v>34.17</v>
      </c>
      <c r="D43" s="10"/>
      <c r="E43" s="41">
        <v>2002</v>
      </c>
      <c r="F43" s="43">
        <f>IFERROR(IF(INDEX(J!$A$1:$ZZ$200,MATCH($A43,J!$A$1:$A$200,0),MATCH(F$8,J!$A$1:$ZZ$1,0))&lt;&gt;"",INDEX(J!$A$1:$ZZ$200,MATCH($A43,J!$A$1:$A$200,0),MATCH(F$8,J!$A$1:$ZZ$1,0)),""),"")</f>
        <v>0.77</v>
      </c>
      <c r="G43" s="43">
        <f>IFERROR(IF(INDEX(J!$A$1:$ZZ$200,MATCH($A43,J!$A$1:$A$200,0),MATCH(G$8,J!$A$1:$ZZ$1,0))&lt;&gt;"",INDEX(J!$A$1:$ZZ$200,MATCH($A43,J!$A$1:$A$200,0),MATCH(G$8,J!$A$1:$ZZ$1,0)),""),"")</f>
        <v>0.62</v>
      </c>
      <c r="H43" s="43">
        <f>IFERROR(IF(INDEX(J!$A$1:$ZZ$200,MATCH($A43,J!$A$1:$A$200,0),MATCH(H$8,J!$A$1:$ZZ$1,0))&lt;&gt;"",INDEX(J!$A$1:$ZZ$200,MATCH($A43,J!$A$1:$A$200,0),MATCH(H$8,J!$A$1:$ZZ$1,0)),""),"")</f>
        <v>-0.05</v>
      </c>
      <c r="I43" s="43">
        <f>IFERROR(IF(INDEX(J!$A$1:$ZZ$200,MATCH($A43,J!$A$1:$A$200,0),MATCH(I$8,J!$A$1:$ZZ$1,0))&lt;&gt;"",INDEX(J!$A$1:$ZZ$200,MATCH($A43,J!$A$1:$A$200,0),MATCH(I$8,J!$A$1:$ZZ$1,0)),""),"")</f>
        <v>0.05</v>
      </c>
      <c r="J43" s="43" t="str">
        <f>IFERROR(IF(INDEX(J!$A$1:$ZZ$200,MATCH($A43,J!$A$1:$A$200,0),MATCH(J$8,J!$A$1:$ZZ$1,0))&lt;&gt;"",INDEX(J!$A$1:$ZZ$200,MATCH($A43,J!$A$1:$A$200,0),MATCH(J$8,J!$A$1:$ZZ$1,0)),""),"")</f>
        <v/>
      </c>
      <c r="K43" s="10"/>
      <c r="L43" s="41">
        <v>2002</v>
      </c>
      <c r="M43" s="43">
        <f>IFERROR(IF(INDEX(J!$A$1:$ZZ$200,MATCH($A43,J!$A$1:$A$200,0),MATCH(M$8,J!$A$1:$ZZ$1,0))&lt;&gt;"",INDEX(J!$A$1:$ZZ$200,MATCH($A43,J!$A$1:$A$200,0),MATCH(M$8,J!$A$1:$ZZ$1,0)),""),"")</f>
        <v>0.46</v>
      </c>
      <c r="N43" s="43">
        <f>IFERROR(IF(INDEX(J!$A$1:$ZZ$200,MATCH($A43,J!$A$1:$A$200,0),MATCH(N$8,J!$A$1:$ZZ$1,0))&lt;&gt;"",INDEX(J!$A$1:$ZZ$200,MATCH($A43,J!$A$1:$A$200,0),MATCH(N$8,J!$A$1:$ZZ$1,0)),""),"")</f>
        <v>-0.21</v>
      </c>
      <c r="O43" s="43">
        <f>IFERROR(IF(INDEX(J!$A$1:$ZZ$200,MATCH($A43,J!$A$1:$A$200,0),MATCH(O$8,J!$A$1:$ZZ$1,0))&lt;&gt;"",INDEX(J!$A$1:$ZZ$200,MATCH($A43,J!$A$1:$A$200,0),MATCH(O$8,J!$A$1:$ZZ$1,0)),""),"")</f>
        <v>0.22</v>
      </c>
      <c r="P43" s="10"/>
      <c r="Q43" s="41">
        <v>2002</v>
      </c>
      <c r="R43" s="43">
        <f>IFERROR(IF(INDEX(J!$A$1:$ZZ$200,MATCH($A43,J!$A$1:$A$200,0),MATCH(R$8,J!$A$1:$ZZ$1,0))&lt;&gt;"",INDEX(J!$A$1:$ZZ$200,MATCH($A43,J!$A$1:$A$200,0),MATCH(R$8,J!$A$1:$ZZ$1,0)),""),"")</f>
        <v>6.96</v>
      </c>
      <c r="S43" s="43">
        <f>IFERROR(IF(INDEX(J!$A$1:$ZZ$200,MATCH($A43,J!$A$1:$A$200,0),MATCH(S$8,J!$A$1:$ZZ$1,0))&lt;&gt;"",INDEX(J!$A$1:$ZZ$200,MATCH($A43,J!$A$1:$A$200,0),MATCH(S$8,J!$A$1:$ZZ$1,0)),""),"")</f>
        <v>67.33</v>
      </c>
      <c r="T43" s="43">
        <f>IFERROR(IF(INDEX(J!$A$1:$ZZ$200,MATCH($A43,J!$A$1:$A$200,0),MATCH(T$8,J!$A$1:$ZZ$1,0))&lt;&gt;"",INDEX(J!$A$1:$ZZ$200,MATCH($A43,J!$A$1:$A$200,0),MATCH(T$8,J!$A$1:$ZZ$1,0)),""),"")</f>
        <v>30.43</v>
      </c>
      <c r="U43" s="43">
        <f>IFERROR(IF(INDEX(J!$A$1:$ZZ$200,MATCH($A43,J!$A$1:$A$200,0),MATCH(U$8,J!$A$1:$ZZ$1,0))&lt;&gt;"",INDEX(J!$A$1:$ZZ$200,MATCH($A43,J!$A$1:$A$200,0),MATCH(U$8,J!$A$1:$ZZ$1,0)),""),"")</f>
        <v>10.24</v>
      </c>
    </row>
    <row r="44" spans="1:21">
      <c r="A44" s="41">
        <f t="shared" si="0"/>
        <v>2003</v>
      </c>
      <c r="B44" s="42">
        <f>IFERROR(IF(INDEX(J!$A$1:$ZZ$200,MATCH($A44,J!$A$1:$A$200,0),MATCH(B$8,J!$A$1:$ZZ$1,0))&lt;&gt;"",INDEX(J!$A$1:$ZZ$200,MATCH($A44,J!$A$1:$A$200,0),MATCH(B$8,J!$A$1:$ZZ$1,0)),""),"")</f>
        <v>2819.95</v>
      </c>
      <c r="C44" s="43">
        <f>IFERROR(IF(INDEX(J!$A$1:$ZZ$200,MATCH($A44,J!$A$1:$A$200,0),MATCH(C$8,J!$A$1:$ZZ$1,0))&lt;&gt;"",INDEX(J!$A$1:$ZZ$200,MATCH($A44,J!$A$1:$A$200,0),MATCH(C$8,J!$A$1:$ZZ$1,0)),""),"")</f>
        <v>34.58</v>
      </c>
      <c r="D44" s="10"/>
      <c r="E44" s="41">
        <v>2003</v>
      </c>
      <c r="F44" s="43">
        <f>IFERROR(IF(INDEX(J!$A$1:$ZZ$200,MATCH($A44,J!$A$1:$A$200,0),MATCH(F$8,J!$A$1:$ZZ$1,0))&lt;&gt;"",INDEX(J!$A$1:$ZZ$200,MATCH($A44,J!$A$1:$A$200,0),MATCH(F$8,J!$A$1:$ZZ$1,0)),""),"")</f>
        <v>0.74</v>
      </c>
      <c r="G44" s="43">
        <f>IFERROR(IF(INDEX(J!$A$1:$ZZ$200,MATCH($A44,J!$A$1:$A$200,0),MATCH(G$8,J!$A$1:$ZZ$1,0))&lt;&gt;"",INDEX(J!$A$1:$ZZ$200,MATCH($A44,J!$A$1:$A$200,0),MATCH(G$8,J!$A$1:$ZZ$1,0)),""),"")</f>
        <v>0.49</v>
      </c>
      <c r="H44" s="43">
        <f>IFERROR(IF(INDEX(J!$A$1:$ZZ$200,MATCH($A44,J!$A$1:$A$200,0),MATCH(H$8,J!$A$1:$ZZ$1,0))&lt;&gt;"",INDEX(J!$A$1:$ZZ$200,MATCH($A44,J!$A$1:$A$200,0),MATCH(H$8,J!$A$1:$ZZ$1,0)),""),"")</f>
        <v>0.03</v>
      </c>
      <c r="I44" s="43">
        <f>IFERROR(IF(INDEX(J!$A$1:$ZZ$200,MATCH($A44,J!$A$1:$A$200,0),MATCH(I$8,J!$A$1:$ZZ$1,0))&lt;&gt;"",INDEX(J!$A$1:$ZZ$200,MATCH($A44,J!$A$1:$A$200,0),MATCH(I$8,J!$A$1:$ZZ$1,0)),""),"")</f>
        <v>7.0000000000000007E-2</v>
      </c>
      <c r="J44" s="43" t="str">
        <f>IFERROR(IF(INDEX(J!$A$1:$ZZ$200,MATCH($A44,J!$A$1:$A$200,0),MATCH(J$8,J!$A$1:$ZZ$1,0))&lt;&gt;"",INDEX(J!$A$1:$ZZ$200,MATCH($A44,J!$A$1:$A$200,0),MATCH(J$8,J!$A$1:$ZZ$1,0)),""),"")</f>
        <v/>
      </c>
      <c r="K44" s="10"/>
      <c r="L44" s="41">
        <v>2003</v>
      </c>
      <c r="M44" s="43">
        <f>IFERROR(IF(INDEX(J!$A$1:$ZZ$200,MATCH($A44,J!$A$1:$A$200,0),MATCH(M$8,J!$A$1:$ZZ$1,0))&lt;&gt;"",INDEX(J!$A$1:$ZZ$200,MATCH($A44,J!$A$1:$A$200,0),MATCH(M$8,J!$A$1:$ZZ$1,0)),""),"")</f>
        <v>-1.22</v>
      </c>
      <c r="N44" s="43">
        <f>IFERROR(IF(INDEX(J!$A$1:$ZZ$200,MATCH($A44,J!$A$1:$A$200,0),MATCH(N$8,J!$A$1:$ZZ$1,0))&lt;&gt;"",INDEX(J!$A$1:$ZZ$200,MATCH($A44,J!$A$1:$A$200,0),MATCH(N$8,J!$A$1:$ZZ$1,0)),""),"")</f>
        <v>-1.38</v>
      </c>
      <c r="O44" s="43">
        <f>IFERROR(IF(INDEX(J!$A$1:$ZZ$200,MATCH($A44,J!$A$1:$A$200,0),MATCH(O$8,J!$A$1:$ZZ$1,0))&lt;&gt;"",INDEX(J!$A$1:$ZZ$200,MATCH($A44,J!$A$1:$A$200,0),MATCH(O$8,J!$A$1:$ZZ$1,0)),""),"")</f>
        <v>-0.3</v>
      </c>
      <c r="P44" s="10"/>
      <c r="Q44" s="41">
        <v>2003</v>
      </c>
      <c r="R44" s="43">
        <f>IFERROR(IF(INDEX(J!$A$1:$ZZ$200,MATCH($A44,J!$A$1:$A$200,0),MATCH(R$8,J!$A$1:$ZZ$1,0))&lt;&gt;"",INDEX(J!$A$1:$ZZ$200,MATCH($A44,J!$A$1:$A$200,0),MATCH(R$8,J!$A$1:$ZZ$1,0)),""),"")</f>
        <v>6.87</v>
      </c>
      <c r="S44" s="43">
        <f>IFERROR(IF(INDEX(J!$A$1:$ZZ$200,MATCH($A44,J!$A$1:$A$200,0),MATCH(S$8,J!$A$1:$ZZ$1,0))&lt;&gt;"",INDEX(J!$A$1:$ZZ$200,MATCH($A44,J!$A$1:$A$200,0),MATCH(S$8,J!$A$1:$ZZ$1,0)),""),"")</f>
        <v>67.69</v>
      </c>
      <c r="T44" s="43">
        <f>IFERROR(IF(INDEX(J!$A$1:$ZZ$200,MATCH($A44,J!$A$1:$A$200,0),MATCH(T$8,J!$A$1:$ZZ$1,0))&lt;&gt;"",INDEX(J!$A$1:$ZZ$200,MATCH($A44,J!$A$1:$A$200,0),MATCH(T$8,J!$A$1:$ZZ$1,0)),""),"")</f>
        <v>31.3</v>
      </c>
      <c r="U44" s="43">
        <f>IFERROR(IF(INDEX(J!$A$1:$ZZ$200,MATCH($A44,J!$A$1:$A$200,0),MATCH(U$8,J!$A$1:$ZZ$1,0))&lt;&gt;"",INDEX(J!$A$1:$ZZ$200,MATCH($A44,J!$A$1:$A$200,0),MATCH(U$8,J!$A$1:$ZZ$1,0)),""),"")</f>
        <v>10.53</v>
      </c>
    </row>
    <row r="45" spans="1:21">
      <c r="A45" s="41">
        <f t="shared" si="0"/>
        <v>2004</v>
      </c>
      <c r="B45" s="42">
        <f>IFERROR(IF(INDEX(J!$A$1:$ZZ$200,MATCH($A45,J!$A$1:$A$200,0),MATCH(B$8,J!$A$1:$ZZ$1,0))&lt;&gt;"",INDEX(J!$A$1:$ZZ$200,MATCH($A45,J!$A$1:$A$200,0),MATCH(B$8,J!$A$1:$ZZ$1,0)),""),"")</f>
        <v>2857.04</v>
      </c>
      <c r="C45" s="43">
        <f>IFERROR(IF(INDEX(J!$A$1:$ZZ$200,MATCH($A45,J!$A$1:$A$200,0),MATCH(C$8,J!$A$1:$ZZ$1,0))&lt;&gt;"",INDEX(J!$A$1:$ZZ$200,MATCH($A45,J!$A$1:$A$200,0),MATCH(C$8,J!$A$1:$ZZ$1,0)),""),"")</f>
        <v>35.07</v>
      </c>
      <c r="D45" s="10"/>
      <c r="E45" s="41">
        <v>2004</v>
      </c>
      <c r="F45" s="43">
        <f>IFERROR(IF(INDEX(J!$A$1:$ZZ$200,MATCH($A45,J!$A$1:$A$200,0),MATCH(F$8,J!$A$1:$ZZ$1,0))&lt;&gt;"",INDEX(J!$A$1:$ZZ$200,MATCH($A45,J!$A$1:$A$200,0),MATCH(F$8,J!$A$1:$ZZ$1,0)),""),"")</f>
        <v>0.87</v>
      </c>
      <c r="G45" s="43">
        <f>IFERROR(IF(INDEX(J!$A$1:$ZZ$200,MATCH($A45,J!$A$1:$A$200,0),MATCH(G$8,J!$A$1:$ZZ$1,0))&lt;&gt;"",INDEX(J!$A$1:$ZZ$200,MATCH($A45,J!$A$1:$A$200,0),MATCH(G$8,J!$A$1:$ZZ$1,0)),""),"")</f>
        <v>0.45</v>
      </c>
      <c r="H45" s="43">
        <f>IFERROR(IF(INDEX(J!$A$1:$ZZ$200,MATCH($A45,J!$A$1:$A$200,0),MATCH(H$8,J!$A$1:$ZZ$1,0))&lt;&gt;"",INDEX(J!$A$1:$ZZ$200,MATCH($A45,J!$A$1:$A$200,0),MATCH(H$8,J!$A$1:$ZZ$1,0)),""),"")</f>
        <v>-0.14000000000000001</v>
      </c>
      <c r="I45" s="43">
        <f>IFERROR(IF(INDEX(J!$A$1:$ZZ$200,MATCH($A45,J!$A$1:$A$200,0),MATCH(I$8,J!$A$1:$ZZ$1,0))&lt;&gt;"",INDEX(J!$A$1:$ZZ$200,MATCH($A45,J!$A$1:$A$200,0),MATCH(I$8,J!$A$1:$ZZ$1,0)),""),"")</f>
        <v>0.42</v>
      </c>
      <c r="J45" s="43" t="str">
        <f>IFERROR(IF(INDEX(J!$A$1:$ZZ$200,MATCH($A45,J!$A$1:$A$200,0),MATCH(J$8,J!$A$1:$ZZ$1,0))&lt;&gt;"",INDEX(J!$A$1:$ZZ$200,MATCH($A45,J!$A$1:$A$200,0),MATCH(J$8,J!$A$1:$ZZ$1,0)),""),"")</f>
        <v/>
      </c>
      <c r="K45" s="10"/>
      <c r="L45" s="41">
        <v>2004</v>
      </c>
      <c r="M45" s="43">
        <f>IFERROR(IF(INDEX(J!$A$1:$ZZ$200,MATCH($A45,J!$A$1:$A$200,0),MATCH(M$8,J!$A$1:$ZZ$1,0))&lt;&gt;"",INDEX(J!$A$1:$ZZ$200,MATCH($A45,J!$A$1:$A$200,0),MATCH(M$8,J!$A$1:$ZZ$1,0)),""),"")</f>
        <v>-1.21</v>
      </c>
      <c r="N45" s="43">
        <f>IFERROR(IF(INDEX(J!$A$1:$ZZ$200,MATCH($A45,J!$A$1:$A$200,0),MATCH(N$8,J!$A$1:$ZZ$1,0))&lt;&gt;"",INDEX(J!$A$1:$ZZ$200,MATCH($A45,J!$A$1:$A$200,0),MATCH(N$8,J!$A$1:$ZZ$1,0)),""),"")</f>
        <v>-1.27</v>
      </c>
      <c r="O45" s="43">
        <f>IFERROR(IF(INDEX(J!$A$1:$ZZ$200,MATCH($A45,J!$A$1:$A$200,0),MATCH(O$8,J!$A$1:$ZZ$1,0))&lt;&gt;"",INDEX(J!$A$1:$ZZ$200,MATCH($A45,J!$A$1:$A$200,0),MATCH(O$8,J!$A$1:$ZZ$1,0)),""),"")</f>
        <v>-0.28999999999999998</v>
      </c>
      <c r="P45" s="10"/>
      <c r="Q45" s="41">
        <v>2004</v>
      </c>
      <c r="R45" s="43">
        <f>IFERROR(IF(INDEX(J!$A$1:$ZZ$200,MATCH($A45,J!$A$1:$A$200,0),MATCH(R$8,J!$A$1:$ZZ$1,0))&lt;&gt;"",INDEX(J!$A$1:$ZZ$200,MATCH($A45,J!$A$1:$A$200,0),MATCH(R$8,J!$A$1:$ZZ$1,0)),""),"")</f>
        <v>6.76</v>
      </c>
      <c r="S45" s="43">
        <f>IFERROR(IF(INDEX(J!$A$1:$ZZ$200,MATCH($A45,J!$A$1:$A$200,0),MATCH(S$8,J!$A$1:$ZZ$1,0))&lt;&gt;"",INDEX(J!$A$1:$ZZ$200,MATCH($A45,J!$A$1:$A$200,0),MATCH(S$8,J!$A$1:$ZZ$1,0)),""),"")</f>
        <v>68.08</v>
      </c>
      <c r="T45" s="43">
        <f>IFERROR(IF(INDEX(J!$A$1:$ZZ$200,MATCH($A45,J!$A$1:$A$200,0),MATCH(T$8,J!$A$1:$ZZ$1,0))&lt;&gt;"",INDEX(J!$A$1:$ZZ$200,MATCH($A45,J!$A$1:$A$200,0),MATCH(T$8,J!$A$1:$ZZ$1,0)),""),"")</f>
        <v>32.75</v>
      </c>
      <c r="U45" s="43">
        <f>IFERROR(IF(INDEX(J!$A$1:$ZZ$200,MATCH($A45,J!$A$1:$A$200,0),MATCH(U$8,J!$A$1:$ZZ$1,0))&lt;&gt;"",INDEX(J!$A$1:$ZZ$200,MATCH($A45,J!$A$1:$A$200,0),MATCH(U$8,J!$A$1:$ZZ$1,0)),""),"")</f>
        <v>10.82</v>
      </c>
    </row>
    <row r="46" spans="1:21">
      <c r="A46" s="41">
        <f t="shared" si="0"/>
        <v>2005</v>
      </c>
      <c r="B46" s="42">
        <f>IFERROR(IF(INDEX(J!$A$1:$ZZ$200,MATCH($A46,J!$A$1:$A$200,0),MATCH(B$8,J!$A$1:$ZZ$1,0))&lt;&gt;"",INDEX(J!$A$1:$ZZ$200,MATCH($A46,J!$A$1:$A$200,0),MATCH(B$8,J!$A$1:$ZZ$1,0)),""),"")</f>
        <v>2908.13</v>
      </c>
      <c r="C46" s="43">
        <f>IFERROR(IF(INDEX(J!$A$1:$ZZ$200,MATCH($A46,J!$A$1:$A$200,0),MATCH(C$8,J!$A$1:$ZZ$1,0))&lt;&gt;"",INDEX(J!$A$1:$ZZ$200,MATCH($A46,J!$A$1:$A$200,0),MATCH(C$8,J!$A$1:$ZZ$1,0)),""),"")</f>
        <v>35.75</v>
      </c>
      <c r="D46" s="10"/>
      <c r="E46" s="41">
        <v>2005</v>
      </c>
      <c r="F46" s="43">
        <f>IFERROR(IF(INDEX(J!$A$1:$ZZ$200,MATCH($A46,J!$A$1:$A$200,0),MATCH(F$8,J!$A$1:$ZZ$1,0))&lt;&gt;"",INDEX(J!$A$1:$ZZ$200,MATCH($A46,J!$A$1:$A$200,0),MATCH(F$8,J!$A$1:$ZZ$1,0)),""),"")</f>
        <v>1.4</v>
      </c>
      <c r="G46" s="43">
        <f>IFERROR(IF(INDEX(J!$A$1:$ZZ$200,MATCH($A46,J!$A$1:$A$200,0),MATCH(G$8,J!$A$1:$ZZ$1,0))&lt;&gt;"",INDEX(J!$A$1:$ZZ$200,MATCH($A46,J!$A$1:$A$200,0),MATCH(G$8,J!$A$1:$ZZ$1,0)),""),"")</f>
        <v>0.43</v>
      </c>
      <c r="H46" s="43">
        <f>IFERROR(IF(INDEX(J!$A$1:$ZZ$200,MATCH($A46,J!$A$1:$A$200,0),MATCH(H$8,J!$A$1:$ZZ$1,0))&lt;&gt;"",INDEX(J!$A$1:$ZZ$200,MATCH($A46,J!$A$1:$A$200,0),MATCH(H$8,J!$A$1:$ZZ$1,0)),""),"")</f>
        <v>0.18</v>
      </c>
      <c r="I46" s="43">
        <f>IFERROR(IF(INDEX(J!$A$1:$ZZ$200,MATCH($A46,J!$A$1:$A$200,0),MATCH(I$8,J!$A$1:$ZZ$1,0))&lt;&gt;"",INDEX(J!$A$1:$ZZ$200,MATCH($A46,J!$A$1:$A$200,0),MATCH(I$8,J!$A$1:$ZZ$1,0)),""),"")</f>
        <v>0.64</v>
      </c>
      <c r="J46" s="43" t="str">
        <f>IFERROR(IF(INDEX(J!$A$1:$ZZ$200,MATCH($A46,J!$A$1:$A$200,0),MATCH(J$8,J!$A$1:$ZZ$1,0))&lt;&gt;"",INDEX(J!$A$1:$ZZ$200,MATCH($A46,J!$A$1:$A$200,0),MATCH(J$8,J!$A$1:$ZZ$1,0)),""),"")</f>
        <v/>
      </c>
      <c r="K46" s="10"/>
      <c r="L46" s="41">
        <v>2005</v>
      </c>
      <c r="M46" s="43">
        <f>IFERROR(IF(INDEX(J!$A$1:$ZZ$200,MATCH($A46,J!$A$1:$A$200,0),MATCH(M$8,J!$A$1:$ZZ$1,0))&lt;&gt;"",INDEX(J!$A$1:$ZZ$200,MATCH($A46,J!$A$1:$A$200,0),MATCH(M$8,J!$A$1:$ZZ$1,0)),""),"")</f>
        <v>-2.1</v>
      </c>
      <c r="N46" s="43">
        <f>IFERROR(IF(INDEX(J!$A$1:$ZZ$200,MATCH($A46,J!$A$1:$A$200,0),MATCH(N$8,J!$A$1:$ZZ$1,0))&lt;&gt;"",INDEX(J!$A$1:$ZZ$200,MATCH($A46,J!$A$1:$A$200,0),MATCH(N$8,J!$A$1:$ZZ$1,0)),""),"")</f>
        <v>-2.23</v>
      </c>
      <c r="O46" s="43">
        <f>IFERROR(IF(INDEX(J!$A$1:$ZZ$200,MATCH($A46,J!$A$1:$A$200,0),MATCH(O$8,J!$A$1:$ZZ$1,0))&lt;&gt;"",INDEX(J!$A$1:$ZZ$200,MATCH($A46,J!$A$1:$A$200,0),MATCH(O$8,J!$A$1:$ZZ$1,0)),""),"")</f>
        <v>-0.15</v>
      </c>
      <c r="P46" s="10"/>
      <c r="Q46" s="41">
        <v>2005</v>
      </c>
      <c r="R46" s="43">
        <f>IFERROR(IF(INDEX(J!$A$1:$ZZ$200,MATCH($A46,J!$A$1:$A$200,0),MATCH(R$8,J!$A$1:$ZZ$1,0))&lt;&gt;"",INDEX(J!$A$1:$ZZ$200,MATCH($A46,J!$A$1:$A$200,0),MATCH(R$8,J!$A$1:$ZZ$1,0)),""),"")</f>
        <v>6.62</v>
      </c>
      <c r="S46" s="43">
        <f>IFERROR(IF(INDEX(J!$A$1:$ZZ$200,MATCH($A46,J!$A$1:$A$200,0),MATCH(S$8,J!$A$1:$ZZ$1,0))&lt;&gt;"",INDEX(J!$A$1:$ZZ$200,MATCH($A46,J!$A$1:$A$200,0),MATCH(S$8,J!$A$1:$ZZ$1,0)),""),"")</f>
        <v>68.47</v>
      </c>
      <c r="T46" s="43">
        <f>IFERROR(IF(INDEX(J!$A$1:$ZZ$200,MATCH($A46,J!$A$1:$A$200,0),MATCH(T$8,J!$A$1:$ZZ$1,0))&lt;&gt;"",INDEX(J!$A$1:$ZZ$200,MATCH($A46,J!$A$1:$A$200,0),MATCH(T$8,J!$A$1:$ZZ$1,0)),""),"")</f>
        <v>33.57</v>
      </c>
      <c r="U46" s="43">
        <f>IFERROR(IF(INDEX(J!$A$1:$ZZ$200,MATCH($A46,J!$A$1:$A$200,0),MATCH(U$8,J!$A$1:$ZZ$1,0))&lt;&gt;"",INDEX(J!$A$1:$ZZ$200,MATCH($A46,J!$A$1:$A$200,0),MATCH(U$8,J!$A$1:$ZZ$1,0)),""),"")</f>
        <v>11.14</v>
      </c>
    </row>
    <row r="47" spans="1:21">
      <c r="A47" s="41">
        <f t="shared" si="0"/>
        <v>2006</v>
      </c>
      <c r="B47" s="42">
        <f>IFERROR(IF(INDEX(J!$A$1:$ZZ$200,MATCH($A47,J!$A$1:$A$200,0),MATCH(B$8,J!$A$1:$ZZ$1,0))&lt;&gt;"",INDEX(J!$A$1:$ZZ$200,MATCH($A47,J!$A$1:$A$200,0),MATCH(B$8,J!$A$1:$ZZ$1,0)),""),"")</f>
        <v>2957.02</v>
      </c>
      <c r="C47" s="43">
        <f>IFERROR(IF(INDEX(J!$A$1:$ZZ$200,MATCH($A47,J!$A$1:$A$200,0),MATCH(C$8,J!$A$1:$ZZ$1,0))&lt;&gt;"",INDEX(J!$A$1:$ZZ$200,MATCH($A47,J!$A$1:$A$200,0),MATCH(C$8,J!$A$1:$ZZ$1,0)),""),"")</f>
        <v>36.43</v>
      </c>
      <c r="D47" s="10"/>
      <c r="E47" s="41">
        <v>2006</v>
      </c>
      <c r="F47" s="43">
        <f>IFERROR(IF(INDEX(J!$A$1:$ZZ$200,MATCH($A47,J!$A$1:$A$200,0),MATCH(F$8,J!$A$1:$ZZ$1,0))&lt;&gt;"",INDEX(J!$A$1:$ZZ$200,MATCH($A47,J!$A$1:$A$200,0),MATCH(F$8,J!$A$1:$ZZ$1,0)),""),"")</f>
        <v>1.29</v>
      </c>
      <c r="G47" s="43">
        <f>IFERROR(IF(INDEX(J!$A$1:$ZZ$200,MATCH($A47,J!$A$1:$A$200,0),MATCH(G$8,J!$A$1:$ZZ$1,0))&lt;&gt;"",INDEX(J!$A$1:$ZZ$200,MATCH($A47,J!$A$1:$A$200,0),MATCH(G$8,J!$A$1:$ZZ$1,0)),""),"")</f>
        <v>0.47</v>
      </c>
      <c r="H47" s="43">
        <f>IFERROR(IF(INDEX(J!$A$1:$ZZ$200,MATCH($A47,J!$A$1:$A$200,0),MATCH(H$8,J!$A$1:$ZZ$1,0))&lt;&gt;"",INDEX(J!$A$1:$ZZ$200,MATCH($A47,J!$A$1:$A$200,0),MATCH(H$8,J!$A$1:$ZZ$1,0)),""),"")</f>
        <v>0.3</v>
      </c>
      <c r="I47" s="43">
        <f>IFERROR(IF(INDEX(J!$A$1:$ZZ$200,MATCH($A47,J!$A$1:$A$200,0),MATCH(I$8,J!$A$1:$ZZ$1,0))&lt;&gt;"",INDEX(J!$A$1:$ZZ$200,MATCH($A47,J!$A$1:$A$200,0),MATCH(I$8,J!$A$1:$ZZ$1,0)),""),"")</f>
        <v>0.37</v>
      </c>
      <c r="J47" s="43" t="str">
        <f>IFERROR(IF(INDEX(J!$A$1:$ZZ$200,MATCH($A47,J!$A$1:$A$200,0),MATCH(J$8,J!$A$1:$ZZ$1,0))&lt;&gt;"",INDEX(J!$A$1:$ZZ$200,MATCH($A47,J!$A$1:$A$200,0),MATCH(J$8,J!$A$1:$ZZ$1,0)),""),"")</f>
        <v/>
      </c>
      <c r="K47" s="10"/>
      <c r="L47" s="41">
        <v>2006</v>
      </c>
      <c r="M47" s="43">
        <f>IFERROR(IF(INDEX(J!$A$1:$ZZ$200,MATCH($A47,J!$A$1:$A$200,0),MATCH(M$8,J!$A$1:$ZZ$1,0))&lt;&gt;"",INDEX(J!$A$1:$ZZ$200,MATCH($A47,J!$A$1:$A$200,0),MATCH(M$8,J!$A$1:$ZZ$1,0)),""),"")</f>
        <v>-0.12</v>
      </c>
      <c r="N47" s="43">
        <f>IFERROR(IF(INDEX(J!$A$1:$ZZ$200,MATCH($A47,J!$A$1:$A$200,0),MATCH(N$8,J!$A$1:$ZZ$1,0))&lt;&gt;"",INDEX(J!$A$1:$ZZ$200,MATCH($A47,J!$A$1:$A$200,0),MATCH(N$8,J!$A$1:$ZZ$1,0)),""),"")</f>
        <v>-1.37</v>
      </c>
      <c r="O47" s="43">
        <f>IFERROR(IF(INDEX(J!$A$1:$ZZ$200,MATCH($A47,J!$A$1:$A$200,0),MATCH(O$8,J!$A$1:$ZZ$1,0))&lt;&gt;"",INDEX(J!$A$1:$ZZ$200,MATCH($A47,J!$A$1:$A$200,0),MATCH(O$8,J!$A$1:$ZZ$1,0)),""),"")</f>
        <v>0.85</v>
      </c>
      <c r="P47" s="10"/>
      <c r="Q47" s="41">
        <v>2006</v>
      </c>
      <c r="R47" s="43">
        <f>IFERROR(IF(INDEX(J!$A$1:$ZZ$200,MATCH($A47,J!$A$1:$A$200,0),MATCH(R$8,J!$A$1:$ZZ$1,0))&lt;&gt;"",INDEX(J!$A$1:$ZZ$200,MATCH($A47,J!$A$1:$A$200,0),MATCH(R$8,J!$A$1:$ZZ$1,0)),""),"")</f>
        <v>6.44</v>
      </c>
      <c r="S47" s="43">
        <f>IFERROR(IF(INDEX(J!$A$1:$ZZ$200,MATCH($A47,J!$A$1:$A$200,0),MATCH(S$8,J!$A$1:$ZZ$1,0))&lt;&gt;"",INDEX(J!$A$1:$ZZ$200,MATCH($A47,J!$A$1:$A$200,0),MATCH(S$8,J!$A$1:$ZZ$1,0)),""),"")</f>
        <v>68.849999999999994</v>
      </c>
      <c r="T47" s="43">
        <f>IFERROR(IF(INDEX(J!$A$1:$ZZ$200,MATCH($A47,J!$A$1:$A$200,0),MATCH(T$8,J!$A$1:$ZZ$1,0))&lt;&gt;"",INDEX(J!$A$1:$ZZ$200,MATCH($A47,J!$A$1:$A$200,0),MATCH(T$8,J!$A$1:$ZZ$1,0)),""),"")</f>
        <v>33.96</v>
      </c>
      <c r="U47" s="43">
        <f>IFERROR(IF(INDEX(J!$A$1:$ZZ$200,MATCH($A47,J!$A$1:$A$200,0),MATCH(U$8,J!$A$1:$ZZ$1,0))&lt;&gt;"",INDEX(J!$A$1:$ZZ$200,MATCH($A47,J!$A$1:$A$200,0),MATCH(U$8,J!$A$1:$ZZ$1,0)),""),"")</f>
        <v>11.2</v>
      </c>
    </row>
    <row r="48" spans="1:21">
      <c r="A48" s="41">
        <f t="shared" si="0"/>
        <v>2007</v>
      </c>
      <c r="B48" s="42">
        <f>IFERROR(IF(INDEX(J!$A$1:$ZZ$200,MATCH($A48,J!$A$1:$A$200,0),MATCH(B$8,J!$A$1:$ZZ$1,0))&lt;&gt;"",INDEX(J!$A$1:$ZZ$200,MATCH($A48,J!$A$1:$A$200,0),MATCH(B$8,J!$A$1:$ZZ$1,0)),""),"")</f>
        <v>3012.03</v>
      </c>
      <c r="C48" s="43">
        <f>IFERROR(IF(INDEX(J!$A$1:$ZZ$200,MATCH($A48,J!$A$1:$A$200,0),MATCH(C$8,J!$A$1:$ZZ$1,0))&lt;&gt;"",INDEX(J!$A$1:$ZZ$200,MATCH($A48,J!$A$1:$A$200,0),MATCH(C$8,J!$A$1:$ZZ$1,0)),""),"")</f>
        <v>37.19</v>
      </c>
      <c r="D48" s="10"/>
      <c r="E48" s="41">
        <v>2007</v>
      </c>
      <c r="F48" s="43">
        <f>IFERROR(IF(INDEX(J!$A$1:$ZZ$200,MATCH($A48,J!$A$1:$A$200,0),MATCH(F$8,J!$A$1:$ZZ$1,0))&lt;&gt;"",INDEX(J!$A$1:$ZZ$200,MATCH($A48,J!$A$1:$A$200,0),MATCH(F$8,J!$A$1:$ZZ$1,0)),""),"")</f>
        <v>1.45</v>
      </c>
      <c r="G48" s="43">
        <f>IFERROR(IF(INDEX(J!$A$1:$ZZ$200,MATCH($A48,J!$A$1:$A$200,0),MATCH(G$8,J!$A$1:$ZZ$1,0))&lt;&gt;"",INDEX(J!$A$1:$ZZ$200,MATCH($A48,J!$A$1:$A$200,0),MATCH(G$8,J!$A$1:$ZZ$1,0)),""),"")</f>
        <v>0.53</v>
      </c>
      <c r="H48" s="43">
        <f>IFERROR(IF(INDEX(J!$A$1:$ZZ$200,MATCH($A48,J!$A$1:$A$200,0),MATCH(H$8,J!$A$1:$ZZ$1,0))&lt;&gt;"",INDEX(J!$A$1:$ZZ$200,MATCH($A48,J!$A$1:$A$200,0),MATCH(H$8,J!$A$1:$ZZ$1,0)),""),"")</f>
        <v>0.44</v>
      </c>
      <c r="I48" s="43">
        <f>IFERROR(IF(INDEX(J!$A$1:$ZZ$200,MATCH($A48,J!$A$1:$A$200,0),MATCH(I$8,J!$A$1:$ZZ$1,0))&lt;&gt;"",INDEX(J!$A$1:$ZZ$200,MATCH($A48,J!$A$1:$A$200,0),MATCH(I$8,J!$A$1:$ZZ$1,0)),""),"")</f>
        <v>0.33</v>
      </c>
      <c r="J48" s="43" t="str">
        <f>IFERROR(IF(INDEX(J!$A$1:$ZZ$200,MATCH($A48,J!$A$1:$A$200,0),MATCH(J$8,J!$A$1:$ZZ$1,0))&lt;&gt;"",INDEX(J!$A$1:$ZZ$200,MATCH($A48,J!$A$1:$A$200,0),MATCH(J$8,J!$A$1:$ZZ$1,0)),""),"")</f>
        <v/>
      </c>
      <c r="K48" s="10"/>
      <c r="L48" s="41">
        <v>2007</v>
      </c>
      <c r="M48" s="43">
        <f>IFERROR(IF(INDEX(J!$A$1:$ZZ$200,MATCH($A48,J!$A$1:$A$200,0),MATCH(M$8,J!$A$1:$ZZ$1,0))&lt;&gt;"",INDEX(J!$A$1:$ZZ$200,MATCH($A48,J!$A$1:$A$200,0),MATCH(M$8,J!$A$1:$ZZ$1,0)),""),"")</f>
        <v>0.83</v>
      </c>
      <c r="N48" s="43">
        <f>IFERROR(IF(INDEX(J!$A$1:$ZZ$200,MATCH($A48,J!$A$1:$A$200,0),MATCH(N$8,J!$A$1:$ZZ$1,0))&lt;&gt;"",INDEX(J!$A$1:$ZZ$200,MATCH($A48,J!$A$1:$A$200,0),MATCH(N$8,J!$A$1:$ZZ$1,0)),""),"")</f>
        <v>-0.81</v>
      </c>
      <c r="O48" s="43">
        <f>IFERROR(IF(INDEX(J!$A$1:$ZZ$200,MATCH($A48,J!$A$1:$A$200,0),MATCH(O$8,J!$A$1:$ZZ$1,0))&lt;&gt;"",INDEX(J!$A$1:$ZZ$200,MATCH($A48,J!$A$1:$A$200,0),MATCH(O$8,J!$A$1:$ZZ$1,0)),""),"")</f>
        <v>1.18</v>
      </c>
      <c r="P48" s="10"/>
      <c r="Q48" s="41">
        <v>2007</v>
      </c>
      <c r="R48" s="43">
        <f>IFERROR(IF(INDEX(J!$A$1:$ZZ$200,MATCH($A48,J!$A$1:$A$200,0),MATCH(R$8,J!$A$1:$ZZ$1,0))&lt;&gt;"",INDEX(J!$A$1:$ZZ$200,MATCH($A48,J!$A$1:$A$200,0),MATCH(R$8,J!$A$1:$ZZ$1,0)),""),"")</f>
        <v>6.21</v>
      </c>
      <c r="S48" s="43">
        <f>IFERROR(IF(INDEX(J!$A$1:$ZZ$200,MATCH($A48,J!$A$1:$A$200,0),MATCH(S$8,J!$A$1:$ZZ$1,0))&lt;&gt;"",INDEX(J!$A$1:$ZZ$200,MATCH($A48,J!$A$1:$A$200,0),MATCH(S$8,J!$A$1:$ZZ$1,0)),""),"")</f>
        <v>69.239999999999995</v>
      </c>
      <c r="T48" s="43">
        <f>IFERROR(IF(INDEX(J!$A$1:$ZZ$200,MATCH($A48,J!$A$1:$A$200,0),MATCH(T$8,J!$A$1:$ZZ$1,0))&lt;&gt;"",INDEX(J!$A$1:$ZZ$200,MATCH($A48,J!$A$1:$A$200,0),MATCH(T$8,J!$A$1:$ZZ$1,0)),""),"")</f>
        <v>33.85</v>
      </c>
      <c r="U48" s="43">
        <f>IFERROR(IF(INDEX(J!$A$1:$ZZ$200,MATCH($A48,J!$A$1:$A$200,0),MATCH(U$8,J!$A$1:$ZZ$1,0))&lt;&gt;"",INDEX(J!$A$1:$ZZ$200,MATCH($A48,J!$A$1:$A$200,0),MATCH(U$8,J!$A$1:$ZZ$1,0)),""),"")</f>
        <v>11.09</v>
      </c>
    </row>
    <row r="49" spans="1:21">
      <c r="A49" s="41">
        <f t="shared" si="0"/>
        <v>2008</v>
      </c>
      <c r="B49" s="42">
        <f>IFERROR(IF(INDEX(J!$A$1:$ZZ$200,MATCH($A49,J!$A$1:$A$200,0),MATCH(B$8,J!$A$1:$ZZ$1,0))&lt;&gt;"",INDEX(J!$A$1:$ZZ$200,MATCH($A49,J!$A$1:$A$200,0),MATCH(B$8,J!$A$1:$ZZ$1,0)),""),"")</f>
        <v>3051.03</v>
      </c>
      <c r="C49" s="43">
        <f>IFERROR(IF(INDEX(J!$A$1:$ZZ$200,MATCH($A49,J!$A$1:$A$200,0),MATCH(C$8,J!$A$1:$ZZ$1,0))&lt;&gt;"",INDEX(J!$A$1:$ZZ$200,MATCH($A49,J!$A$1:$A$200,0),MATCH(C$8,J!$A$1:$ZZ$1,0)),""),"")</f>
        <v>37.78</v>
      </c>
      <c r="D49" s="10"/>
      <c r="E49" s="41">
        <v>2008</v>
      </c>
      <c r="F49" s="43">
        <f>IFERROR(IF(INDEX(J!$A$1:$ZZ$200,MATCH($A49,J!$A$1:$A$200,0),MATCH(F$8,J!$A$1:$ZZ$1,0))&lt;&gt;"",INDEX(J!$A$1:$ZZ$200,MATCH($A49,J!$A$1:$A$200,0),MATCH(F$8,J!$A$1:$ZZ$1,0)),""),"")</f>
        <v>0.78</v>
      </c>
      <c r="G49" s="43">
        <f>IFERROR(IF(INDEX(J!$A$1:$ZZ$200,MATCH($A49,J!$A$1:$A$200,0),MATCH(G$8,J!$A$1:$ZZ$1,0))&lt;&gt;"",INDEX(J!$A$1:$ZZ$200,MATCH($A49,J!$A$1:$A$200,0),MATCH(G$8,J!$A$1:$ZZ$1,0)),""),"")</f>
        <v>0.55000000000000004</v>
      </c>
      <c r="H49" s="43">
        <f>IFERROR(IF(INDEX(J!$A$1:$ZZ$200,MATCH($A49,J!$A$1:$A$200,0),MATCH(H$8,J!$A$1:$ZZ$1,0))&lt;&gt;"",INDEX(J!$A$1:$ZZ$200,MATCH($A49,J!$A$1:$A$200,0),MATCH(H$8,J!$A$1:$ZZ$1,0)),""),"")</f>
        <v>0.01</v>
      </c>
      <c r="I49" s="43">
        <f>IFERROR(IF(INDEX(J!$A$1:$ZZ$200,MATCH($A49,J!$A$1:$A$200,0),MATCH(I$8,J!$A$1:$ZZ$1,0))&lt;&gt;"",INDEX(J!$A$1:$ZZ$200,MATCH($A49,J!$A$1:$A$200,0),MATCH(I$8,J!$A$1:$ZZ$1,0)),""),"")</f>
        <v>0.03</v>
      </c>
      <c r="J49" s="43" t="str">
        <f>IFERROR(IF(INDEX(J!$A$1:$ZZ$200,MATCH($A49,J!$A$1:$A$200,0),MATCH(J$8,J!$A$1:$ZZ$1,0))&lt;&gt;"",INDEX(J!$A$1:$ZZ$200,MATCH($A49,J!$A$1:$A$200,0),MATCH(J$8,J!$A$1:$ZZ$1,0)),""),"")</f>
        <v/>
      </c>
      <c r="K49" s="10"/>
      <c r="L49" s="41">
        <v>2008</v>
      </c>
      <c r="M49" s="43">
        <f>IFERROR(IF(INDEX(J!$A$1:$ZZ$200,MATCH($A49,J!$A$1:$A$200,0),MATCH(M$8,J!$A$1:$ZZ$1,0))&lt;&gt;"",INDEX(J!$A$1:$ZZ$200,MATCH($A49,J!$A$1:$A$200,0),MATCH(M$8,J!$A$1:$ZZ$1,0)),""),"")</f>
        <v>0.5</v>
      </c>
      <c r="N49" s="43">
        <f>IFERROR(IF(INDEX(J!$A$1:$ZZ$200,MATCH($A49,J!$A$1:$A$200,0),MATCH(N$8,J!$A$1:$ZZ$1,0))&lt;&gt;"",INDEX(J!$A$1:$ZZ$200,MATCH($A49,J!$A$1:$A$200,0),MATCH(N$8,J!$A$1:$ZZ$1,0)),""),"")</f>
        <v>-0.34</v>
      </c>
      <c r="O49" s="43">
        <f>IFERROR(IF(INDEX(J!$A$1:$ZZ$200,MATCH($A49,J!$A$1:$A$200,0),MATCH(O$8,J!$A$1:$ZZ$1,0))&lt;&gt;"",INDEX(J!$A$1:$ZZ$200,MATCH($A49,J!$A$1:$A$200,0),MATCH(O$8,J!$A$1:$ZZ$1,0)),""),"")</f>
        <v>0.38</v>
      </c>
      <c r="P49" s="10"/>
      <c r="Q49" s="41">
        <v>2008</v>
      </c>
      <c r="R49" s="43">
        <f>IFERROR(IF(INDEX(J!$A$1:$ZZ$200,MATCH($A49,J!$A$1:$A$200,0),MATCH(R$8,J!$A$1:$ZZ$1,0))&lt;&gt;"",INDEX(J!$A$1:$ZZ$200,MATCH($A49,J!$A$1:$A$200,0),MATCH(R$8,J!$A$1:$ZZ$1,0)),""),"")</f>
        <v>5.9</v>
      </c>
      <c r="S49" s="43">
        <f>IFERROR(IF(INDEX(J!$A$1:$ZZ$200,MATCH($A49,J!$A$1:$A$200,0),MATCH(S$8,J!$A$1:$ZZ$1,0))&lt;&gt;"",INDEX(J!$A$1:$ZZ$200,MATCH($A49,J!$A$1:$A$200,0),MATCH(S$8,J!$A$1:$ZZ$1,0)),""),"")</f>
        <v>69.66</v>
      </c>
      <c r="T49" s="43">
        <f>IFERROR(IF(INDEX(J!$A$1:$ZZ$200,MATCH($A49,J!$A$1:$A$200,0),MATCH(T$8,J!$A$1:$ZZ$1,0))&lt;&gt;"",INDEX(J!$A$1:$ZZ$200,MATCH($A49,J!$A$1:$A$200,0),MATCH(T$8,J!$A$1:$ZZ$1,0)),""),"")</f>
        <v>34.619999999999997</v>
      </c>
      <c r="U49" s="43">
        <f>IFERROR(IF(INDEX(J!$A$1:$ZZ$200,MATCH($A49,J!$A$1:$A$200,0),MATCH(U$8,J!$A$1:$ZZ$1,0))&lt;&gt;"",INDEX(J!$A$1:$ZZ$200,MATCH($A49,J!$A$1:$A$200,0),MATCH(U$8,J!$A$1:$ZZ$1,0)),""),"")</f>
        <v>10.96</v>
      </c>
    </row>
    <row r="50" spans="1:21">
      <c r="A50" s="41">
        <f t="shared" si="0"/>
        <v>2009</v>
      </c>
      <c r="B50" s="42">
        <f>IFERROR(IF(INDEX(J!$A$1:$ZZ$200,MATCH($A50,J!$A$1:$A$200,0),MATCH(B$8,J!$A$1:$ZZ$1,0))&lt;&gt;"",INDEX(J!$A$1:$ZZ$200,MATCH($A50,J!$A$1:$A$200,0),MATCH(B$8,J!$A$1:$ZZ$1,0)),""),"")</f>
        <v>3083.73</v>
      </c>
      <c r="C50" s="43">
        <f>IFERROR(IF(INDEX(J!$A$1:$ZZ$200,MATCH($A50,J!$A$1:$A$200,0),MATCH(C$8,J!$A$1:$ZZ$1,0))&lt;&gt;"",INDEX(J!$A$1:$ZZ$200,MATCH($A50,J!$A$1:$A$200,0),MATCH(C$8,J!$A$1:$ZZ$1,0)),""),"")</f>
        <v>38.32</v>
      </c>
      <c r="D50" s="10"/>
      <c r="E50" s="41">
        <v>2009</v>
      </c>
      <c r="F50" s="43">
        <f>IFERROR(IF(INDEX(J!$A$1:$ZZ$200,MATCH($A50,J!$A$1:$A$200,0),MATCH(F$8,J!$A$1:$ZZ$1,0))&lt;&gt;"",INDEX(J!$A$1:$ZZ$200,MATCH($A50,J!$A$1:$A$200,0),MATCH(F$8,J!$A$1:$ZZ$1,0)),""),"")</f>
        <v>0.54</v>
      </c>
      <c r="G50" s="43">
        <f>IFERROR(IF(INDEX(J!$A$1:$ZZ$200,MATCH($A50,J!$A$1:$A$200,0),MATCH(G$8,J!$A$1:$ZZ$1,0))&lt;&gt;"",INDEX(J!$A$1:$ZZ$200,MATCH($A50,J!$A$1:$A$200,0),MATCH(G$8,J!$A$1:$ZZ$1,0)),""),"")</f>
        <v>0.43</v>
      </c>
      <c r="H50" s="43">
        <f>IFERROR(IF(INDEX(J!$A$1:$ZZ$200,MATCH($A50,J!$A$1:$A$200,0),MATCH(H$8,J!$A$1:$ZZ$1,0))&lt;&gt;"",INDEX(J!$A$1:$ZZ$200,MATCH($A50,J!$A$1:$A$200,0),MATCH(H$8,J!$A$1:$ZZ$1,0)),""),"")</f>
        <v>-0.23</v>
      </c>
      <c r="I50" s="43">
        <f>IFERROR(IF(INDEX(J!$A$1:$ZZ$200,MATCH($A50,J!$A$1:$A$200,0),MATCH(I$8,J!$A$1:$ZZ$1,0))&lt;&gt;"",INDEX(J!$A$1:$ZZ$200,MATCH($A50,J!$A$1:$A$200,0),MATCH(I$8,J!$A$1:$ZZ$1,0)),""),"")</f>
        <v>0.16</v>
      </c>
      <c r="J50" s="43" t="str">
        <f>IFERROR(IF(INDEX(J!$A$1:$ZZ$200,MATCH($A50,J!$A$1:$A$200,0),MATCH(J$8,J!$A$1:$ZZ$1,0))&lt;&gt;"",INDEX(J!$A$1:$ZZ$200,MATCH($A50,J!$A$1:$A$200,0),MATCH(J$8,J!$A$1:$ZZ$1,0)),""),"")</f>
        <v/>
      </c>
      <c r="K50" s="10"/>
      <c r="L50" s="41">
        <v>2009</v>
      </c>
      <c r="M50" s="43">
        <f>IFERROR(IF(INDEX(J!$A$1:$ZZ$200,MATCH($A50,J!$A$1:$A$200,0),MATCH(M$8,J!$A$1:$ZZ$1,0))&lt;&gt;"",INDEX(J!$A$1:$ZZ$200,MATCH($A50,J!$A$1:$A$200,0),MATCH(M$8,J!$A$1:$ZZ$1,0)),""),"")</f>
        <v>-6.11</v>
      </c>
      <c r="N50" s="43">
        <f>IFERROR(IF(INDEX(J!$A$1:$ZZ$200,MATCH($A50,J!$A$1:$A$200,0),MATCH(N$8,J!$A$1:$ZZ$1,0))&lt;&gt;"",INDEX(J!$A$1:$ZZ$200,MATCH($A50,J!$A$1:$A$200,0),MATCH(N$8,J!$A$1:$ZZ$1,0)),""),"")</f>
        <v>-1.99</v>
      </c>
      <c r="O50" s="43">
        <f>IFERROR(IF(INDEX(J!$A$1:$ZZ$200,MATCH($A50,J!$A$1:$A$200,0),MATCH(O$8,J!$A$1:$ZZ$1,0))&lt;&gt;"",INDEX(J!$A$1:$ZZ$200,MATCH($A50,J!$A$1:$A$200,0),MATCH(O$8,J!$A$1:$ZZ$1,0)),""),"")</f>
        <v>-4.5599999999999996</v>
      </c>
      <c r="P50" s="10"/>
      <c r="Q50" s="41">
        <v>2009</v>
      </c>
      <c r="R50" s="43">
        <f>IFERROR(IF(INDEX(J!$A$1:$ZZ$200,MATCH($A50,J!$A$1:$A$200,0),MATCH(R$8,J!$A$1:$ZZ$1,0))&lt;&gt;"",INDEX(J!$A$1:$ZZ$200,MATCH($A50,J!$A$1:$A$200,0),MATCH(R$8,J!$A$1:$ZZ$1,0)),""),"")</f>
        <v>5.6</v>
      </c>
      <c r="S50" s="43">
        <f>IFERROR(IF(INDEX(J!$A$1:$ZZ$200,MATCH($A50,J!$A$1:$A$200,0),MATCH(S$8,J!$A$1:$ZZ$1,0))&lt;&gt;"",INDEX(J!$A$1:$ZZ$200,MATCH($A50,J!$A$1:$A$200,0),MATCH(S$8,J!$A$1:$ZZ$1,0)),""),"")</f>
        <v>70.099999999999994</v>
      </c>
      <c r="T50" s="43">
        <f>IFERROR(IF(INDEX(J!$A$1:$ZZ$200,MATCH($A50,J!$A$1:$A$200,0),MATCH(T$8,J!$A$1:$ZZ$1,0))&lt;&gt;"",INDEX(J!$A$1:$ZZ$200,MATCH($A50,J!$A$1:$A$200,0),MATCH(T$8,J!$A$1:$ZZ$1,0)),""),"")</f>
        <v>35.56</v>
      </c>
      <c r="U50" s="43">
        <f>IFERROR(IF(INDEX(J!$A$1:$ZZ$200,MATCH($A50,J!$A$1:$A$200,0),MATCH(U$8,J!$A$1:$ZZ$1,0))&lt;&gt;"",INDEX(J!$A$1:$ZZ$200,MATCH($A50,J!$A$1:$A$200,0),MATCH(U$8,J!$A$1:$ZZ$1,0)),""),"")</f>
        <v>10.98</v>
      </c>
    </row>
    <row r="51" spans="1:21">
      <c r="A51" s="41">
        <f t="shared" si="0"/>
        <v>2010</v>
      </c>
      <c r="B51" s="42">
        <f>IFERROR(IF(INDEX(J!$A$1:$ZZ$200,MATCH($A51,J!$A$1:$A$200,0),MATCH(B$8,J!$A$1:$ZZ$1,0))&lt;&gt;"",INDEX(J!$A$1:$ZZ$200,MATCH($A51,J!$A$1:$A$200,0),MATCH(B$8,J!$A$1:$ZZ$1,0)),""),"")</f>
        <v>3118.33</v>
      </c>
      <c r="C51" s="43">
        <f>IFERROR(IF(INDEX(J!$A$1:$ZZ$200,MATCH($A51,J!$A$1:$A$200,0),MATCH(C$8,J!$A$1:$ZZ$1,0))&lt;&gt;"",INDEX(J!$A$1:$ZZ$200,MATCH($A51,J!$A$1:$A$200,0),MATCH(C$8,J!$A$1:$ZZ$1,0)),""),"")</f>
        <v>38.840000000000003</v>
      </c>
      <c r="D51" s="10"/>
      <c r="E51" s="41">
        <v>2010</v>
      </c>
      <c r="F51" s="43">
        <f>IFERROR(IF(INDEX(J!$A$1:$ZZ$200,MATCH($A51,J!$A$1:$A$200,0),MATCH(F$8,J!$A$1:$ZZ$1,0))&lt;&gt;"",INDEX(J!$A$1:$ZZ$200,MATCH($A51,J!$A$1:$A$200,0),MATCH(F$8,J!$A$1:$ZZ$1,0)),""),"")</f>
        <v>0.56000000000000005</v>
      </c>
      <c r="G51" s="43">
        <f>IFERROR(IF(INDEX(J!$A$1:$ZZ$200,MATCH($A51,J!$A$1:$A$200,0),MATCH(G$8,J!$A$1:$ZZ$1,0))&lt;&gt;"",INDEX(J!$A$1:$ZZ$200,MATCH($A51,J!$A$1:$A$200,0),MATCH(G$8,J!$A$1:$ZZ$1,0)),""),"")</f>
        <v>0.36</v>
      </c>
      <c r="H51" s="43">
        <f>IFERROR(IF(INDEX(J!$A$1:$ZZ$200,MATCH($A51,J!$A$1:$A$200,0),MATCH(H$8,J!$A$1:$ZZ$1,0))&lt;&gt;"",INDEX(J!$A$1:$ZZ$200,MATCH($A51,J!$A$1:$A$200,0),MATCH(H$8,J!$A$1:$ZZ$1,0)),""),"")</f>
        <v>-0.14000000000000001</v>
      </c>
      <c r="I51" s="43">
        <f>IFERROR(IF(INDEX(J!$A$1:$ZZ$200,MATCH($A51,J!$A$1:$A$200,0),MATCH(I$8,J!$A$1:$ZZ$1,0))&lt;&gt;"",INDEX(J!$A$1:$ZZ$200,MATCH($A51,J!$A$1:$A$200,0),MATCH(I$8,J!$A$1:$ZZ$1,0)),""),"")</f>
        <v>0.15</v>
      </c>
      <c r="J51" s="43" t="str">
        <f>IFERROR(IF(INDEX(J!$A$1:$ZZ$200,MATCH($A51,J!$A$1:$A$200,0),MATCH(J$8,J!$A$1:$ZZ$1,0))&lt;&gt;"",INDEX(J!$A$1:$ZZ$200,MATCH($A51,J!$A$1:$A$200,0),MATCH(J$8,J!$A$1:$ZZ$1,0)),""),"")</f>
        <v/>
      </c>
      <c r="K51" s="10"/>
      <c r="L51" s="41">
        <v>2010</v>
      </c>
      <c r="M51" s="43">
        <f>IFERROR(IF(INDEX(J!$A$1:$ZZ$200,MATCH($A51,J!$A$1:$A$200,0),MATCH(M$8,J!$A$1:$ZZ$1,0))&lt;&gt;"",INDEX(J!$A$1:$ZZ$200,MATCH($A51,J!$A$1:$A$200,0),MATCH(M$8,J!$A$1:$ZZ$1,0)),""),"")</f>
        <v>-3.15</v>
      </c>
      <c r="N51" s="43">
        <f>IFERROR(IF(INDEX(J!$A$1:$ZZ$200,MATCH($A51,J!$A$1:$A$200,0),MATCH(N$8,J!$A$1:$ZZ$1,0))&lt;&gt;"",INDEX(J!$A$1:$ZZ$200,MATCH($A51,J!$A$1:$A$200,0),MATCH(N$8,J!$A$1:$ZZ$1,0)),""),"")</f>
        <v>-0.83</v>
      </c>
      <c r="O51" s="43">
        <f>IFERROR(IF(INDEX(J!$A$1:$ZZ$200,MATCH($A51,J!$A$1:$A$200,0),MATCH(O$8,J!$A$1:$ZZ$1,0))&lt;&gt;"",INDEX(J!$A$1:$ZZ$200,MATCH($A51,J!$A$1:$A$200,0),MATCH(O$8,J!$A$1:$ZZ$1,0)),""),"")</f>
        <v>-2.77</v>
      </c>
      <c r="P51" s="10"/>
      <c r="Q51" s="41">
        <v>2010</v>
      </c>
      <c r="R51" s="43">
        <f>IFERROR(IF(INDEX(J!$A$1:$ZZ$200,MATCH($A51,J!$A$1:$A$200,0),MATCH(R$8,J!$A$1:$ZZ$1,0))&lt;&gt;"",INDEX(J!$A$1:$ZZ$200,MATCH($A51,J!$A$1:$A$200,0),MATCH(R$8,J!$A$1:$ZZ$1,0)),""),"")</f>
        <v>5.35</v>
      </c>
      <c r="S51" s="43">
        <f>IFERROR(IF(INDEX(J!$A$1:$ZZ$200,MATCH($A51,J!$A$1:$A$200,0),MATCH(S$8,J!$A$1:$ZZ$1,0))&lt;&gt;"",INDEX(J!$A$1:$ZZ$200,MATCH($A51,J!$A$1:$A$200,0),MATCH(S$8,J!$A$1:$ZZ$1,0)),""),"")</f>
        <v>70.55</v>
      </c>
      <c r="T51" s="43">
        <f>IFERROR(IF(INDEX(J!$A$1:$ZZ$200,MATCH($A51,J!$A$1:$A$200,0),MATCH(T$8,J!$A$1:$ZZ$1,0))&lt;&gt;"",INDEX(J!$A$1:$ZZ$200,MATCH($A51,J!$A$1:$A$200,0),MATCH(T$8,J!$A$1:$ZZ$1,0)),""),"")</f>
        <v>36</v>
      </c>
      <c r="U51" s="43">
        <f>IFERROR(IF(INDEX(J!$A$1:$ZZ$200,MATCH($A51,J!$A$1:$A$200,0),MATCH(U$8,J!$A$1:$ZZ$1,0))&lt;&gt;"",INDEX(J!$A$1:$ZZ$200,MATCH($A51,J!$A$1:$A$200,0),MATCH(U$8,J!$A$1:$ZZ$1,0)),""),"")</f>
        <v>10.99</v>
      </c>
    </row>
    <row r="52" spans="1:21">
      <c r="A52" s="41">
        <f t="shared" si="0"/>
        <v>2011</v>
      </c>
      <c r="B52" s="42">
        <f>IFERROR(IF(INDEX(J!$A$1:$ZZ$200,MATCH($A52,J!$A$1:$A$200,0),MATCH(B$8,J!$A$1:$ZZ$1,0))&lt;&gt;"",INDEX(J!$A$1:$ZZ$200,MATCH($A52,J!$A$1:$A$200,0),MATCH(B$8,J!$A$1:$ZZ$1,0)),""),"")</f>
        <v>3153.66</v>
      </c>
      <c r="C52" s="43">
        <f>IFERROR(IF(INDEX(J!$A$1:$ZZ$200,MATCH($A52,J!$A$1:$A$200,0),MATCH(C$8,J!$A$1:$ZZ$1,0))&lt;&gt;"",INDEX(J!$A$1:$ZZ$200,MATCH($A52,J!$A$1:$A$200,0),MATCH(C$8,J!$A$1:$ZZ$1,0)),""),"")</f>
        <v>39.29</v>
      </c>
      <c r="D52" s="10"/>
      <c r="E52" s="41">
        <v>2011</v>
      </c>
      <c r="F52" s="43">
        <f>IFERROR(IF(INDEX(J!$A$1:$ZZ$200,MATCH($A52,J!$A$1:$A$200,0),MATCH(F$8,J!$A$1:$ZZ$1,0))&lt;&gt;"",INDEX(J!$A$1:$ZZ$200,MATCH($A52,J!$A$1:$A$200,0),MATCH(F$8,J!$A$1:$ZZ$1,0)),""),"")</f>
        <v>0.56999999999999995</v>
      </c>
      <c r="G52" s="43">
        <f>IFERROR(IF(INDEX(J!$A$1:$ZZ$200,MATCH($A52,J!$A$1:$A$200,0),MATCH(G$8,J!$A$1:$ZZ$1,0))&lt;&gt;"",INDEX(J!$A$1:$ZZ$200,MATCH($A52,J!$A$1:$A$200,0),MATCH(G$8,J!$A$1:$ZZ$1,0)),""),"")</f>
        <v>0.41</v>
      </c>
      <c r="H52" s="43">
        <f>IFERROR(IF(INDEX(J!$A$1:$ZZ$200,MATCH($A52,J!$A$1:$A$200,0),MATCH(H$8,J!$A$1:$ZZ$1,0))&lt;&gt;"",INDEX(J!$A$1:$ZZ$200,MATCH($A52,J!$A$1:$A$200,0),MATCH(H$8,J!$A$1:$ZZ$1,0)),""),"")</f>
        <v>-0.21</v>
      </c>
      <c r="I52" s="43">
        <f>IFERROR(IF(INDEX(J!$A$1:$ZZ$200,MATCH($A52,J!$A$1:$A$200,0),MATCH(I$8,J!$A$1:$ZZ$1,0))&lt;&gt;"",INDEX(J!$A$1:$ZZ$200,MATCH($A52,J!$A$1:$A$200,0),MATCH(I$8,J!$A$1:$ZZ$1,0)),""),"")</f>
        <v>0.2</v>
      </c>
      <c r="J52" s="43" t="str">
        <f>IFERROR(IF(INDEX(J!$A$1:$ZZ$200,MATCH($A52,J!$A$1:$A$200,0),MATCH(J$8,J!$A$1:$ZZ$1,0))&lt;&gt;"",INDEX(J!$A$1:$ZZ$200,MATCH($A52,J!$A$1:$A$200,0),MATCH(J$8,J!$A$1:$ZZ$1,0)),""),"")</f>
        <v/>
      </c>
      <c r="K52" s="10"/>
      <c r="L52" s="41">
        <v>2011</v>
      </c>
      <c r="M52" s="43">
        <f>IFERROR(IF(INDEX(J!$A$1:$ZZ$200,MATCH($A52,J!$A$1:$A$200,0),MATCH(M$8,J!$A$1:$ZZ$1,0))&lt;&gt;"",INDEX(J!$A$1:$ZZ$200,MATCH($A52,J!$A$1:$A$200,0),MATCH(M$8,J!$A$1:$ZZ$1,0)),""),"")</f>
        <v>-0.45</v>
      </c>
      <c r="N52" s="43">
        <f>IFERROR(IF(INDEX(J!$A$1:$ZZ$200,MATCH($A52,J!$A$1:$A$200,0),MATCH(N$8,J!$A$1:$ZZ$1,0))&lt;&gt;"",INDEX(J!$A$1:$ZZ$200,MATCH($A52,J!$A$1:$A$200,0),MATCH(N$8,J!$A$1:$ZZ$1,0)),""),"")</f>
        <v>0.09</v>
      </c>
      <c r="O52" s="43">
        <f>IFERROR(IF(INDEX(J!$A$1:$ZZ$200,MATCH($A52,J!$A$1:$A$200,0),MATCH(O$8,J!$A$1:$ZZ$1,0))&lt;&gt;"",INDEX(J!$A$1:$ZZ$200,MATCH($A52,J!$A$1:$A$200,0),MATCH(O$8,J!$A$1:$ZZ$1,0)),""),"")</f>
        <v>-0.94</v>
      </c>
      <c r="P52" s="10"/>
      <c r="Q52" s="41">
        <v>2011</v>
      </c>
      <c r="R52" s="43">
        <f>IFERROR(IF(INDEX(J!$A$1:$ZZ$200,MATCH($A52,J!$A$1:$A$200,0),MATCH(R$8,J!$A$1:$ZZ$1,0))&lt;&gt;"",INDEX(J!$A$1:$ZZ$200,MATCH($A52,J!$A$1:$A$200,0),MATCH(R$8,J!$A$1:$ZZ$1,0)),""),"")</f>
        <v>5.05</v>
      </c>
      <c r="S52" s="43">
        <f>IFERROR(IF(INDEX(J!$A$1:$ZZ$200,MATCH($A52,J!$A$1:$A$200,0),MATCH(S$8,J!$A$1:$ZZ$1,0))&lt;&gt;"",INDEX(J!$A$1:$ZZ$200,MATCH($A52,J!$A$1:$A$200,0),MATCH(S$8,J!$A$1:$ZZ$1,0)),""),"")</f>
        <v>70.97</v>
      </c>
      <c r="T52" s="43">
        <f>IFERROR(IF(INDEX(J!$A$1:$ZZ$200,MATCH($A52,J!$A$1:$A$200,0),MATCH(T$8,J!$A$1:$ZZ$1,0))&lt;&gt;"",INDEX(J!$A$1:$ZZ$200,MATCH($A52,J!$A$1:$A$200,0),MATCH(T$8,J!$A$1:$ZZ$1,0)),""),"")</f>
        <v>36.880000000000003</v>
      </c>
      <c r="U52" s="43">
        <f>IFERROR(IF(INDEX(J!$A$1:$ZZ$200,MATCH($A52,J!$A$1:$A$200,0),MATCH(U$8,J!$A$1:$ZZ$1,0))&lt;&gt;"",INDEX(J!$A$1:$ZZ$200,MATCH($A52,J!$A$1:$A$200,0),MATCH(U$8,J!$A$1:$ZZ$1,0)),""),"")</f>
        <v>10.9</v>
      </c>
    </row>
    <row r="53" spans="1:21">
      <c r="A53" s="41">
        <f t="shared" si="0"/>
        <v>2012</v>
      </c>
      <c r="B53" s="42">
        <f>IFERROR(IF(INDEX(J!$A$1:$ZZ$200,MATCH($A53,J!$A$1:$A$200,0),MATCH(B$8,J!$A$1:$ZZ$1,0))&lt;&gt;"",INDEX(J!$A$1:$ZZ$200,MATCH($A53,J!$A$1:$A$200,0),MATCH(B$8,J!$A$1:$ZZ$1,0)),""),"")</f>
        <v>3197.87</v>
      </c>
      <c r="C53" s="43">
        <f>IFERROR(IF(INDEX(J!$A$1:$ZZ$200,MATCH($A53,J!$A$1:$A$200,0),MATCH(C$8,J!$A$1:$ZZ$1,0))&lt;&gt;"",INDEX(J!$A$1:$ZZ$200,MATCH($A53,J!$A$1:$A$200,0),MATCH(C$8,J!$A$1:$ZZ$1,0)),""),"")</f>
        <v>39.76</v>
      </c>
      <c r="D53" s="10"/>
      <c r="E53" s="41">
        <v>2012</v>
      </c>
      <c r="F53" s="43">
        <f>IFERROR(IF(INDEX(J!$A$1:$ZZ$200,MATCH($A53,J!$A$1:$A$200,0),MATCH(F$8,J!$A$1:$ZZ$1,0))&lt;&gt;"",INDEX(J!$A$1:$ZZ$200,MATCH($A53,J!$A$1:$A$200,0),MATCH(F$8,J!$A$1:$ZZ$1,0)),""),"")</f>
        <v>0.73</v>
      </c>
      <c r="G53" s="43">
        <f>IFERROR(IF(INDEX(J!$A$1:$ZZ$200,MATCH($A53,J!$A$1:$A$200,0),MATCH(G$8,J!$A$1:$ZZ$1,0))&lt;&gt;"",INDEX(J!$A$1:$ZZ$200,MATCH($A53,J!$A$1:$A$200,0),MATCH(G$8,J!$A$1:$ZZ$1,0)),""),"")</f>
        <v>0.41</v>
      </c>
      <c r="H53" s="43">
        <f>IFERROR(IF(INDEX(J!$A$1:$ZZ$200,MATCH($A53,J!$A$1:$A$200,0),MATCH(H$8,J!$A$1:$ZZ$1,0))&lt;&gt;"",INDEX(J!$A$1:$ZZ$200,MATCH($A53,J!$A$1:$A$200,0),MATCH(H$8,J!$A$1:$ZZ$1,0)),""),"")</f>
        <v>0.15</v>
      </c>
      <c r="I53" s="43">
        <f>IFERROR(IF(INDEX(J!$A$1:$ZZ$200,MATCH($A53,J!$A$1:$A$200,0),MATCH(I$8,J!$A$1:$ZZ$1,0))&lt;&gt;"",INDEX(J!$A$1:$ZZ$200,MATCH($A53,J!$A$1:$A$200,0),MATCH(I$8,J!$A$1:$ZZ$1,0)),""),"")</f>
        <v>0</v>
      </c>
      <c r="J53" s="43" t="str">
        <f>IFERROR(IF(INDEX(J!$A$1:$ZZ$200,MATCH($A53,J!$A$1:$A$200,0),MATCH(J$8,J!$A$1:$ZZ$1,0))&lt;&gt;"",INDEX(J!$A$1:$ZZ$200,MATCH($A53,J!$A$1:$A$200,0),MATCH(J$8,J!$A$1:$ZZ$1,0)),""),"")</f>
        <v/>
      </c>
      <c r="K53" s="10"/>
      <c r="L53" s="41">
        <v>2012</v>
      </c>
      <c r="M53" s="43">
        <f>IFERROR(IF(INDEX(J!$A$1:$ZZ$200,MATCH($A53,J!$A$1:$A$200,0),MATCH(M$8,J!$A$1:$ZZ$1,0))&lt;&gt;"",INDEX(J!$A$1:$ZZ$200,MATCH($A53,J!$A$1:$A$200,0),MATCH(M$8,J!$A$1:$ZZ$1,0)),""),"")</f>
        <v>-1.01</v>
      </c>
      <c r="N53" s="43">
        <f>IFERROR(IF(INDEX(J!$A$1:$ZZ$200,MATCH($A53,J!$A$1:$A$200,0),MATCH(N$8,J!$A$1:$ZZ$1,0))&lt;&gt;"",INDEX(J!$A$1:$ZZ$200,MATCH($A53,J!$A$1:$A$200,0),MATCH(N$8,J!$A$1:$ZZ$1,0)),""),"")</f>
        <v>-0.4</v>
      </c>
      <c r="O53" s="43">
        <f>IFERROR(IF(INDEX(J!$A$1:$ZZ$200,MATCH($A53,J!$A$1:$A$200,0),MATCH(O$8,J!$A$1:$ZZ$1,0))&lt;&gt;"",INDEX(J!$A$1:$ZZ$200,MATCH($A53,J!$A$1:$A$200,0),MATCH(O$8,J!$A$1:$ZZ$1,0)),""),"")</f>
        <v>-0.97</v>
      </c>
      <c r="P53" s="10"/>
      <c r="Q53" s="41">
        <v>2012</v>
      </c>
      <c r="R53" s="43">
        <f>IFERROR(IF(INDEX(J!$A$1:$ZZ$200,MATCH($A53,J!$A$1:$A$200,0),MATCH(R$8,J!$A$1:$ZZ$1,0))&lt;&gt;"",INDEX(J!$A$1:$ZZ$200,MATCH($A53,J!$A$1:$A$200,0),MATCH(R$8,J!$A$1:$ZZ$1,0)),""),"")</f>
        <v>4.7</v>
      </c>
      <c r="S53" s="43">
        <f>IFERROR(IF(INDEX(J!$A$1:$ZZ$200,MATCH($A53,J!$A$1:$A$200,0),MATCH(S$8,J!$A$1:$ZZ$1,0))&lt;&gt;"",INDEX(J!$A$1:$ZZ$200,MATCH($A53,J!$A$1:$A$200,0),MATCH(S$8,J!$A$1:$ZZ$1,0)),""),"")</f>
        <v>71.38</v>
      </c>
      <c r="T53" s="43">
        <f>IFERROR(IF(INDEX(J!$A$1:$ZZ$200,MATCH($A53,J!$A$1:$A$200,0),MATCH(T$8,J!$A$1:$ZZ$1,0))&lt;&gt;"",INDEX(J!$A$1:$ZZ$200,MATCH($A53,J!$A$1:$A$200,0),MATCH(T$8,J!$A$1:$ZZ$1,0)),""),"")</f>
        <v>37.08</v>
      </c>
      <c r="U53" s="43">
        <f>IFERROR(IF(INDEX(J!$A$1:$ZZ$200,MATCH($A53,J!$A$1:$A$200,0),MATCH(U$8,J!$A$1:$ZZ$1,0))&lt;&gt;"",INDEX(J!$A$1:$ZZ$200,MATCH($A53,J!$A$1:$A$200,0),MATCH(U$8,J!$A$1:$ZZ$1,0)),""),"")</f>
        <v>10.76</v>
      </c>
    </row>
    <row r="54" spans="1:21">
      <c r="A54" s="41">
        <f t="shared" si="0"/>
        <v>2013</v>
      </c>
      <c r="B54" s="42">
        <f>IFERROR(IF(INDEX(J!$A$1:$ZZ$200,MATCH($A54,J!$A$1:$A$200,0),MATCH(B$8,J!$A$1:$ZZ$1,0))&lt;&gt;"",INDEX(J!$A$1:$ZZ$200,MATCH($A54,J!$A$1:$A$200,0),MATCH(B$8,J!$A$1:$ZZ$1,0)),""),"")</f>
        <v>3233.51</v>
      </c>
      <c r="C54" s="43">
        <f>IFERROR(IF(INDEX(J!$A$1:$ZZ$200,MATCH($A54,J!$A$1:$A$200,0),MATCH(C$8,J!$A$1:$ZZ$1,0))&lt;&gt;"",INDEX(J!$A$1:$ZZ$200,MATCH($A54,J!$A$1:$A$200,0),MATCH(C$8,J!$A$1:$ZZ$1,0)),""),"")</f>
        <v>40.1</v>
      </c>
      <c r="D54" s="10"/>
      <c r="E54" s="41">
        <v>2013</v>
      </c>
      <c r="F54" s="43">
        <f>IFERROR(IF(INDEX(J!$A$1:$ZZ$200,MATCH($A54,J!$A$1:$A$200,0),MATCH(F$8,J!$A$1:$ZZ$1,0))&lt;&gt;"",INDEX(J!$A$1:$ZZ$200,MATCH($A54,J!$A$1:$A$200,0),MATCH(F$8,J!$A$1:$ZZ$1,0)),""),"")</f>
        <v>0.73</v>
      </c>
      <c r="G54" s="43">
        <f>IFERROR(IF(INDEX(J!$A$1:$ZZ$200,MATCH($A54,J!$A$1:$A$200,0),MATCH(G$8,J!$A$1:$ZZ$1,0))&lt;&gt;"",INDEX(J!$A$1:$ZZ$200,MATCH($A54,J!$A$1:$A$200,0),MATCH(G$8,J!$A$1:$ZZ$1,0)),""),"")</f>
        <v>0.39</v>
      </c>
      <c r="H54" s="43">
        <f>IFERROR(IF(INDEX(J!$A$1:$ZZ$200,MATCH($A54,J!$A$1:$A$200,0),MATCH(H$8,J!$A$1:$ZZ$1,0))&lt;&gt;"",INDEX(J!$A$1:$ZZ$200,MATCH($A54,J!$A$1:$A$200,0),MATCH(H$8,J!$A$1:$ZZ$1,0)),""),"")</f>
        <v>0.18</v>
      </c>
      <c r="I54" s="43">
        <f>IFERROR(IF(INDEX(J!$A$1:$ZZ$200,MATCH($A54,J!$A$1:$A$200,0),MATCH(I$8,J!$A$1:$ZZ$1,0))&lt;&gt;"",INDEX(J!$A$1:$ZZ$200,MATCH($A54,J!$A$1:$A$200,0),MATCH(I$8,J!$A$1:$ZZ$1,0)),""),"")</f>
        <v>0.01</v>
      </c>
      <c r="J54" s="43" t="str">
        <f>IFERROR(IF(INDEX(J!$A$1:$ZZ$200,MATCH($A54,J!$A$1:$A$200,0),MATCH(J$8,J!$A$1:$ZZ$1,0))&lt;&gt;"",INDEX(J!$A$1:$ZZ$200,MATCH($A54,J!$A$1:$A$200,0),MATCH(J$8,J!$A$1:$ZZ$1,0)),""),"")</f>
        <v/>
      </c>
      <c r="K54" s="10"/>
      <c r="L54" s="41">
        <v>2013</v>
      </c>
      <c r="M54" s="43">
        <f>IFERROR(IF(INDEX(J!$A$1:$ZZ$200,MATCH($A54,J!$A$1:$A$200,0),MATCH(M$8,J!$A$1:$ZZ$1,0))&lt;&gt;"",INDEX(J!$A$1:$ZZ$200,MATCH($A54,J!$A$1:$A$200,0),MATCH(M$8,J!$A$1:$ZZ$1,0)),""),"")</f>
        <v>-1.8</v>
      </c>
      <c r="N54" s="43">
        <f>IFERROR(IF(INDEX(J!$A$1:$ZZ$200,MATCH($A54,J!$A$1:$A$200,0),MATCH(N$8,J!$A$1:$ZZ$1,0))&lt;&gt;"",INDEX(J!$A$1:$ZZ$200,MATCH($A54,J!$A$1:$A$200,0),MATCH(N$8,J!$A$1:$ZZ$1,0)),""),"")</f>
        <v>-0.67</v>
      </c>
      <c r="O54" s="43">
        <f>IFERROR(IF(INDEX(J!$A$1:$ZZ$200,MATCH($A54,J!$A$1:$A$200,0),MATCH(O$8,J!$A$1:$ZZ$1,0))&lt;&gt;"",INDEX(J!$A$1:$ZZ$200,MATCH($A54,J!$A$1:$A$200,0),MATCH(O$8,J!$A$1:$ZZ$1,0)),""),"")</f>
        <v>-1.43</v>
      </c>
      <c r="P54" s="10"/>
      <c r="Q54" s="41">
        <v>2013</v>
      </c>
      <c r="R54" s="43">
        <f>IFERROR(IF(INDEX(J!$A$1:$ZZ$200,MATCH($A54,J!$A$1:$A$200,0),MATCH(R$8,J!$A$1:$ZZ$1,0))&lt;&gt;"",INDEX(J!$A$1:$ZZ$200,MATCH($A54,J!$A$1:$A$200,0),MATCH(R$8,J!$A$1:$ZZ$1,0)),""),"")</f>
        <v>4.41</v>
      </c>
      <c r="S54" s="43">
        <f>IFERROR(IF(INDEX(J!$A$1:$ZZ$200,MATCH($A54,J!$A$1:$A$200,0),MATCH(S$8,J!$A$1:$ZZ$1,0))&lt;&gt;"",INDEX(J!$A$1:$ZZ$200,MATCH($A54,J!$A$1:$A$200,0),MATCH(S$8,J!$A$1:$ZZ$1,0)),""),"")</f>
        <v>71.77</v>
      </c>
      <c r="T54" s="43">
        <f>IFERROR(IF(INDEX(J!$A$1:$ZZ$200,MATCH($A54,J!$A$1:$A$200,0),MATCH(T$8,J!$A$1:$ZZ$1,0))&lt;&gt;"",INDEX(J!$A$1:$ZZ$200,MATCH($A54,J!$A$1:$A$200,0),MATCH(T$8,J!$A$1:$ZZ$1,0)),""),"")</f>
        <v>37.520000000000003</v>
      </c>
      <c r="U54" s="43">
        <f>IFERROR(IF(INDEX(J!$A$1:$ZZ$200,MATCH($A54,J!$A$1:$A$200,0),MATCH(U$8,J!$A$1:$ZZ$1,0))&lt;&gt;"",INDEX(J!$A$1:$ZZ$200,MATCH($A54,J!$A$1:$A$200,0),MATCH(U$8,J!$A$1:$ZZ$1,0)),""),"")</f>
        <v>10.62</v>
      </c>
    </row>
    <row r="55" spans="1:21">
      <c r="A55" s="41">
        <f t="shared" si="0"/>
        <v>2014</v>
      </c>
      <c r="B55" s="42">
        <f>IFERROR(IF(INDEX(J!$A$1:$ZZ$200,MATCH($A55,J!$A$1:$A$200,0),MATCH(B$8,J!$A$1:$ZZ$1,0))&lt;&gt;"",INDEX(J!$A$1:$ZZ$200,MATCH($A55,J!$A$1:$A$200,0),MATCH(B$8,J!$A$1:$ZZ$1,0)),""),"")</f>
        <v>3290.32</v>
      </c>
      <c r="C55" s="43">
        <f>IFERROR(IF(INDEX(J!$A$1:$ZZ$200,MATCH($A55,J!$A$1:$A$200,0),MATCH(C$8,J!$A$1:$ZZ$1,0))&lt;&gt;"",INDEX(J!$A$1:$ZZ$200,MATCH($A55,J!$A$1:$A$200,0),MATCH(C$8,J!$A$1:$ZZ$1,0)),""),"")</f>
        <v>40.630000000000003</v>
      </c>
      <c r="D55" s="10"/>
      <c r="E55" s="41">
        <v>2014</v>
      </c>
      <c r="F55" s="43">
        <f>IFERROR(IF(INDEX(J!$A$1:$ZZ$200,MATCH($A55,J!$A$1:$A$200,0),MATCH(F$8,J!$A$1:$ZZ$1,0))&lt;&gt;"",INDEX(J!$A$1:$ZZ$200,MATCH($A55,J!$A$1:$A$200,0),MATCH(F$8,J!$A$1:$ZZ$1,0)),""),"")</f>
        <v>1.1399999999999999</v>
      </c>
      <c r="G55" s="43">
        <f>IFERROR(IF(INDEX(J!$A$1:$ZZ$200,MATCH($A55,J!$A$1:$A$200,0),MATCH(G$8,J!$A$1:$ZZ$1,0))&lt;&gt;"",INDEX(J!$A$1:$ZZ$200,MATCH($A55,J!$A$1:$A$200,0),MATCH(G$8,J!$A$1:$ZZ$1,0)),""),"")</f>
        <v>0.39</v>
      </c>
      <c r="H55" s="43">
        <f>IFERROR(IF(INDEX(J!$A$1:$ZZ$200,MATCH($A55,J!$A$1:$A$200,0),MATCH(H$8,J!$A$1:$ZZ$1,0))&lt;&gt;"",INDEX(J!$A$1:$ZZ$200,MATCH($A55,J!$A$1:$A$200,0),MATCH(H$8,J!$A$1:$ZZ$1,0)),""),"")</f>
        <v>0.26</v>
      </c>
      <c r="I55" s="43">
        <f>IFERROR(IF(INDEX(J!$A$1:$ZZ$200,MATCH($A55,J!$A$1:$A$200,0),MATCH(I$8,J!$A$1:$ZZ$1,0))&lt;&gt;"",INDEX(J!$A$1:$ZZ$200,MATCH($A55,J!$A$1:$A$200,0),MATCH(I$8,J!$A$1:$ZZ$1,0)),""),"")</f>
        <v>0.35</v>
      </c>
      <c r="J55" s="43" t="str">
        <f>IFERROR(IF(INDEX(J!$A$1:$ZZ$200,MATCH($A55,J!$A$1:$A$200,0),MATCH(J$8,J!$A$1:$ZZ$1,0))&lt;&gt;"",INDEX(J!$A$1:$ZZ$200,MATCH($A55,J!$A$1:$A$200,0),MATCH(J$8,J!$A$1:$ZZ$1,0)),""),"")</f>
        <v/>
      </c>
      <c r="K55" s="10"/>
      <c r="L55" s="41">
        <v>2014</v>
      </c>
      <c r="M55" s="43">
        <f>IFERROR(IF(INDEX(J!$A$1:$ZZ$200,MATCH($A55,J!$A$1:$A$200,0),MATCH(M$8,J!$A$1:$ZZ$1,0))&lt;&gt;"",INDEX(J!$A$1:$ZZ$200,MATCH($A55,J!$A$1:$A$200,0),MATCH(M$8,J!$A$1:$ZZ$1,0)),""),"")</f>
        <v>-1.03</v>
      </c>
      <c r="N55" s="43">
        <f>IFERROR(IF(INDEX(J!$A$1:$ZZ$200,MATCH($A55,J!$A$1:$A$200,0),MATCH(N$8,J!$A$1:$ZZ$1,0))&lt;&gt;"",INDEX(J!$A$1:$ZZ$200,MATCH($A55,J!$A$1:$A$200,0),MATCH(N$8,J!$A$1:$ZZ$1,0)),""),"")</f>
        <v>-0.23</v>
      </c>
      <c r="O55" s="43">
        <f>IFERROR(IF(INDEX(J!$A$1:$ZZ$200,MATCH($A55,J!$A$1:$A$200,0),MATCH(O$8,J!$A$1:$ZZ$1,0))&lt;&gt;"",INDEX(J!$A$1:$ZZ$200,MATCH($A55,J!$A$1:$A$200,0),MATCH(O$8,J!$A$1:$ZZ$1,0)),""),"")</f>
        <v>-1.03</v>
      </c>
      <c r="P55" s="10"/>
      <c r="Q55" s="41">
        <v>2014</v>
      </c>
      <c r="R55" s="43">
        <f>IFERROR(IF(INDEX(J!$A$1:$ZZ$200,MATCH($A55,J!$A$1:$A$200,0),MATCH(R$8,J!$A$1:$ZZ$1,0))&lt;&gt;"",INDEX(J!$A$1:$ZZ$200,MATCH($A55,J!$A$1:$A$200,0),MATCH(R$8,J!$A$1:$ZZ$1,0)),""),"")</f>
        <v>4.1900000000000004</v>
      </c>
      <c r="S55" s="43">
        <f>IFERROR(IF(INDEX(J!$A$1:$ZZ$200,MATCH($A55,J!$A$1:$A$200,0),MATCH(S$8,J!$A$1:$ZZ$1,0))&lt;&gt;"",INDEX(J!$A$1:$ZZ$200,MATCH($A55,J!$A$1:$A$200,0),MATCH(S$8,J!$A$1:$ZZ$1,0)),""),"")</f>
        <v>72.16</v>
      </c>
      <c r="T55" s="43">
        <f>IFERROR(IF(INDEX(J!$A$1:$ZZ$200,MATCH($A55,J!$A$1:$A$200,0),MATCH(T$8,J!$A$1:$ZZ$1,0))&lt;&gt;"",INDEX(J!$A$1:$ZZ$200,MATCH($A55,J!$A$1:$A$200,0),MATCH(T$8,J!$A$1:$ZZ$1,0)),""),"")</f>
        <v>37.78</v>
      </c>
      <c r="U55" s="43">
        <f>IFERROR(IF(INDEX(J!$A$1:$ZZ$200,MATCH($A55,J!$A$1:$A$200,0),MATCH(U$8,J!$A$1:$ZZ$1,0))&lt;&gt;"",INDEX(J!$A$1:$ZZ$200,MATCH($A55,J!$A$1:$A$200,0),MATCH(U$8,J!$A$1:$ZZ$1,0)),""),"")</f>
        <v>10.45</v>
      </c>
    </row>
    <row r="56" spans="1:21">
      <c r="A56" s="41">
        <f t="shared" si="0"/>
        <v>2015</v>
      </c>
      <c r="B56" s="42">
        <f>IFERROR(IF(INDEX(J!$A$1:$ZZ$200,MATCH($A56,J!$A$1:$A$200,0),MATCH(B$8,J!$A$1:$ZZ$1,0))&lt;&gt;"",INDEX(J!$A$1:$ZZ$200,MATCH($A56,J!$A$1:$A$200,0),MATCH(B$8,J!$A$1:$ZZ$1,0)),""),"")</f>
        <v>3347.99</v>
      </c>
      <c r="C56" s="43">
        <f>IFERROR(IF(INDEX(J!$A$1:$ZZ$200,MATCH($A56,J!$A$1:$A$200,0),MATCH(C$8,J!$A$1:$ZZ$1,0))&lt;&gt;"",INDEX(J!$A$1:$ZZ$200,MATCH($A56,J!$A$1:$A$200,0),MATCH(C$8,J!$A$1:$ZZ$1,0)),""),"")</f>
        <v>40.99</v>
      </c>
      <c r="D56" s="10"/>
      <c r="E56" s="41">
        <v>2015</v>
      </c>
      <c r="F56" s="43">
        <f>IFERROR(IF(INDEX(J!$A$1:$ZZ$200,MATCH($A56,J!$A$1:$A$200,0),MATCH(F$8,J!$A$1:$ZZ$1,0))&lt;&gt;"",INDEX(J!$A$1:$ZZ$200,MATCH($A56,J!$A$1:$A$200,0),MATCH(F$8,J!$A$1:$ZZ$1,0)),""),"")</f>
        <v>1.35</v>
      </c>
      <c r="G56" s="43">
        <f>IFERROR(IF(INDEX(J!$A$1:$ZZ$200,MATCH($A56,J!$A$1:$A$200,0),MATCH(G$8,J!$A$1:$ZZ$1,0))&lt;&gt;"",INDEX(J!$A$1:$ZZ$200,MATCH($A56,J!$A$1:$A$200,0),MATCH(G$8,J!$A$1:$ZZ$1,0)),""),"")</f>
        <v>0.43</v>
      </c>
      <c r="H56" s="43">
        <f>IFERROR(IF(INDEX(J!$A$1:$ZZ$200,MATCH($A56,J!$A$1:$A$200,0),MATCH(H$8,J!$A$1:$ZZ$1,0))&lt;&gt;"",INDEX(J!$A$1:$ZZ$200,MATCH($A56,J!$A$1:$A$200,0),MATCH(H$8,J!$A$1:$ZZ$1,0)),""),"")</f>
        <v>0.55000000000000004</v>
      </c>
      <c r="I56" s="43">
        <f>IFERROR(IF(INDEX(J!$A$1:$ZZ$200,MATCH($A56,J!$A$1:$A$200,0),MATCH(I$8,J!$A$1:$ZZ$1,0))&lt;&gt;"",INDEX(J!$A$1:$ZZ$200,MATCH($A56,J!$A$1:$A$200,0),MATCH(I$8,J!$A$1:$ZZ$1,0)),""),"")</f>
        <v>0.25</v>
      </c>
      <c r="J56" s="43" t="str">
        <f>IFERROR(IF(INDEX(J!$A$1:$ZZ$200,MATCH($A56,J!$A$1:$A$200,0),MATCH(J$8,J!$A$1:$ZZ$1,0))&lt;&gt;"",INDEX(J!$A$1:$ZZ$200,MATCH($A56,J!$A$1:$A$200,0),MATCH(J$8,J!$A$1:$ZZ$1,0)),""),"")</f>
        <v/>
      </c>
      <c r="K56" s="10"/>
      <c r="L56" s="41">
        <v>2015</v>
      </c>
      <c r="M56" s="43">
        <f>IFERROR(IF(INDEX(J!$A$1:$ZZ$200,MATCH($A56,J!$A$1:$A$200,0),MATCH(M$8,J!$A$1:$ZZ$1,0))&lt;&gt;"",INDEX(J!$A$1:$ZZ$200,MATCH($A56,J!$A$1:$A$200,0),MATCH(M$8,J!$A$1:$ZZ$1,0)),""),"")</f>
        <v>-0.91</v>
      </c>
      <c r="N56" s="43">
        <f>IFERROR(IF(INDEX(J!$A$1:$ZZ$200,MATCH($A56,J!$A$1:$A$200,0),MATCH(N$8,J!$A$1:$ZZ$1,0))&lt;&gt;"",INDEX(J!$A$1:$ZZ$200,MATCH($A56,J!$A$1:$A$200,0),MATCH(N$8,J!$A$1:$ZZ$1,0)),""),"")</f>
        <v>-0.23</v>
      </c>
      <c r="O56" s="43">
        <f>IFERROR(IF(INDEX(J!$A$1:$ZZ$200,MATCH($A56,J!$A$1:$A$200,0),MATCH(O$8,J!$A$1:$ZZ$1,0))&lt;&gt;"",INDEX(J!$A$1:$ZZ$200,MATCH($A56,J!$A$1:$A$200,0),MATCH(O$8,J!$A$1:$ZZ$1,0)),""),"")</f>
        <v>-0.87</v>
      </c>
      <c r="P56" s="10"/>
      <c r="Q56" s="41">
        <v>2015</v>
      </c>
      <c r="R56" s="43">
        <f>IFERROR(IF(INDEX(J!$A$1:$ZZ$200,MATCH($A56,J!$A$1:$A$200,0),MATCH(R$8,J!$A$1:$ZZ$1,0))&lt;&gt;"",INDEX(J!$A$1:$ZZ$200,MATCH($A56,J!$A$1:$A$200,0),MATCH(R$8,J!$A$1:$ZZ$1,0)),""),"")</f>
        <v>3.94</v>
      </c>
      <c r="S56" s="43">
        <f>IFERROR(IF(INDEX(J!$A$1:$ZZ$200,MATCH($A56,J!$A$1:$A$200,0),MATCH(S$8,J!$A$1:$ZZ$1,0))&lt;&gt;"",INDEX(J!$A$1:$ZZ$200,MATCH($A56,J!$A$1:$A$200,0),MATCH(S$8,J!$A$1:$ZZ$1,0)),""),"")</f>
        <v>72.52</v>
      </c>
      <c r="T56" s="43">
        <f>IFERROR(IF(INDEX(J!$A$1:$ZZ$200,MATCH($A56,J!$A$1:$A$200,0),MATCH(T$8,J!$A$1:$ZZ$1,0))&lt;&gt;"",INDEX(J!$A$1:$ZZ$200,MATCH($A56,J!$A$1:$A$200,0),MATCH(T$8,J!$A$1:$ZZ$1,0)),""),"")</f>
        <v>38</v>
      </c>
      <c r="U56" s="43">
        <f>IFERROR(IF(INDEX(J!$A$1:$ZZ$200,MATCH($A56,J!$A$1:$A$200,0),MATCH(U$8,J!$A$1:$ZZ$1,0))&lt;&gt;"",INDEX(J!$A$1:$ZZ$200,MATCH($A56,J!$A$1:$A$200,0),MATCH(U$8,J!$A$1:$ZZ$1,0)),""),"")</f>
        <v>10.23</v>
      </c>
    </row>
    <row r="57" spans="1:21">
      <c r="A57" s="41">
        <f t="shared" si="0"/>
        <v>2016</v>
      </c>
      <c r="B57" s="42">
        <f>IFERROR(IF(INDEX(J!$A$1:$ZZ$200,MATCH($A57,J!$A$1:$A$200,0),MATCH(B$8,J!$A$1:$ZZ$1,0))&lt;&gt;"",INDEX(J!$A$1:$ZZ$200,MATCH($A57,J!$A$1:$A$200,0),MATCH(B$8,J!$A$1:$ZZ$1,0)),""),"")</f>
        <v>3404.12</v>
      </c>
      <c r="C57" s="43">
        <f>IFERROR(IF(INDEX(J!$A$1:$ZZ$200,MATCH($A57,J!$A$1:$A$200,0),MATCH(C$8,J!$A$1:$ZZ$1,0))&lt;&gt;"",INDEX(J!$A$1:$ZZ$200,MATCH($A57,J!$A$1:$A$200,0),MATCH(C$8,J!$A$1:$ZZ$1,0)),""),"")</f>
        <v>41.34</v>
      </c>
      <c r="D57" s="10"/>
      <c r="E57" s="41">
        <v>2016</v>
      </c>
      <c r="F57" s="43">
        <f>IFERROR(IF(INDEX(J!$A$1:$ZZ$200,MATCH($A57,J!$A$1:$A$200,0),MATCH(F$8,J!$A$1:$ZZ$1,0))&lt;&gt;"",INDEX(J!$A$1:$ZZ$200,MATCH($A57,J!$A$1:$A$200,0),MATCH(F$8,J!$A$1:$ZZ$1,0)),""),"")</f>
        <v>1.42</v>
      </c>
      <c r="G57" s="43">
        <f>IFERROR(IF(INDEX(J!$A$1:$ZZ$200,MATCH($A57,J!$A$1:$A$200,0),MATCH(G$8,J!$A$1:$ZZ$1,0))&lt;&gt;"",INDEX(J!$A$1:$ZZ$200,MATCH($A57,J!$A$1:$A$200,0),MATCH(G$8,J!$A$1:$ZZ$1,0)),""),"")</f>
        <v>0.46</v>
      </c>
      <c r="H57" s="43">
        <f>IFERROR(IF(INDEX(J!$A$1:$ZZ$200,MATCH($A57,J!$A$1:$A$200,0),MATCH(H$8,J!$A$1:$ZZ$1,0))&lt;&gt;"",INDEX(J!$A$1:$ZZ$200,MATCH($A57,J!$A$1:$A$200,0),MATCH(H$8,J!$A$1:$ZZ$1,0)),""),"")</f>
        <v>0.4</v>
      </c>
      <c r="I57" s="43">
        <f>IFERROR(IF(INDEX(J!$A$1:$ZZ$200,MATCH($A57,J!$A$1:$A$200,0),MATCH(I$8,J!$A$1:$ZZ$1,0))&lt;&gt;"",INDEX(J!$A$1:$ZZ$200,MATCH($A57,J!$A$1:$A$200,0),MATCH(I$8,J!$A$1:$ZZ$1,0)),""),"")</f>
        <v>0.44</v>
      </c>
      <c r="J57" s="43" t="str">
        <f>IFERROR(IF(INDEX(J!$A$1:$ZZ$200,MATCH($A57,J!$A$1:$A$200,0),MATCH(J$8,J!$A$1:$ZZ$1,0))&lt;&gt;"",INDEX(J!$A$1:$ZZ$200,MATCH($A57,J!$A$1:$A$200,0),MATCH(J$8,J!$A$1:$ZZ$1,0)),""),"")</f>
        <v/>
      </c>
      <c r="K57" s="10"/>
      <c r="L57" s="41">
        <v>2016</v>
      </c>
      <c r="M57" s="43">
        <f>IFERROR(IF(INDEX(J!$A$1:$ZZ$200,MATCH($A57,J!$A$1:$A$200,0),MATCH(M$8,J!$A$1:$ZZ$1,0))&lt;&gt;"",INDEX(J!$A$1:$ZZ$200,MATCH($A57,J!$A$1:$A$200,0),MATCH(M$8,J!$A$1:$ZZ$1,0)),""),"")</f>
        <v>-0.49</v>
      </c>
      <c r="N57" s="43">
        <f>IFERROR(IF(INDEX(J!$A$1:$ZZ$200,MATCH($A57,J!$A$1:$A$200,0),MATCH(N$8,J!$A$1:$ZZ$1,0))&lt;&gt;"",INDEX(J!$A$1:$ZZ$200,MATCH($A57,J!$A$1:$A$200,0),MATCH(N$8,J!$A$1:$ZZ$1,0)),""),"")</f>
        <v>-0.16</v>
      </c>
      <c r="O57" s="43">
        <f>IFERROR(IF(INDEX(J!$A$1:$ZZ$200,MATCH($A57,J!$A$1:$A$200,0),MATCH(O$8,J!$A$1:$ZZ$1,0))&lt;&gt;"",INDEX(J!$A$1:$ZZ$200,MATCH($A57,J!$A$1:$A$200,0),MATCH(O$8,J!$A$1:$ZZ$1,0)),""),"")</f>
        <v>-0.48</v>
      </c>
      <c r="P57" s="10"/>
      <c r="Q57" s="41">
        <v>2016</v>
      </c>
      <c r="R57" s="43">
        <f>IFERROR(IF(INDEX(J!$A$1:$ZZ$200,MATCH($A57,J!$A$1:$A$200,0),MATCH(R$8,J!$A$1:$ZZ$1,0))&lt;&gt;"",INDEX(J!$A$1:$ZZ$200,MATCH($A57,J!$A$1:$A$200,0),MATCH(R$8,J!$A$1:$ZZ$1,0)),""),"")</f>
        <v>3.62</v>
      </c>
      <c r="S57" s="43">
        <f>IFERROR(IF(INDEX(J!$A$1:$ZZ$200,MATCH($A57,J!$A$1:$A$200,0),MATCH(S$8,J!$A$1:$ZZ$1,0))&lt;&gt;"",INDEX(J!$A$1:$ZZ$200,MATCH($A57,J!$A$1:$A$200,0),MATCH(S$8,J!$A$1:$ZZ$1,0)),""),"")</f>
        <v>72.87</v>
      </c>
      <c r="T57" s="43">
        <f>IFERROR(IF(INDEX(J!$A$1:$ZZ$200,MATCH($A57,J!$A$1:$A$200,0),MATCH(T$8,J!$A$1:$ZZ$1,0))&lt;&gt;"",INDEX(J!$A$1:$ZZ$200,MATCH($A57,J!$A$1:$A$200,0),MATCH(T$8,J!$A$1:$ZZ$1,0)),""),"")</f>
        <v>38.26</v>
      </c>
      <c r="U57" s="43">
        <f>IFERROR(IF(INDEX(J!$A$1:$ZZ$200,MATCH($A57,J!$A$1:$A$200,0),MATCH(U$8,J!$A$1:$ZZ$1,0))&lt;&gt;"",INDEX(J!$A$1:$ZZ$200,MATCH($A57,J!$A$1:$A$200,0),MATCH(U$8,J!$A$1:$ZZ$1,0)),""),"")</f>
        <v>9.98</v>
      </c>
    </row>
    <row r="58" spans="1:21">
      <c r="A58" s="41">
        <f t="shared" si="0"/>
        <v>2017</v>
      </c>
      <c r="B58" s="42">
        <f>IFERROR(IF(INDEX(J!$A$1:$ZZ$200,MATCH($A58,J!$A$1:$A$200,0),MATCH(B$8,J!$A$1:$ZZ$1,0))&lt;&gt;"",INDEX(J!$A$1:$ZZ$200,MATCH($A58,J!$A$1:$A$200,0),MATCH(B$8,J!$A$1:$ZZ$1,0)),""),"")</f>
        <v>3445.43</v>
      </c>
      <c r="C58" s="43">
        <f>IFERROR(IF(INDEX(J!$A$1:$ZZ$200,MATCH($A58,J!$A$1:$A$200,0),MATCH(C$8,J!$A$1:$ZZ$1,0))&lt;&gt;"",INDEX(J!$A$1:$ZZ$200,MATCH($A58,J!$A$1:$A$200,0),MATCH(C$8,J!$A$1:$ZZ$1,0)),""),"")</f>
        <v>41.68</v>
      </c>
      <c r="D58" s="10"/>
      <c r="E58" s="41">
        <v>2017</v>
      </c>
      <c r="F58" s="43">
        <f>IFERROR(IF(INDEX(J!$A$1:$ZZ$200,MATCH($A58,J!$A$1:$A$200,0),MATCH(F$8,J!$A$1:$ZZ$1,0))&lt;&gt;"",INDEX(J!$A$1:$ZZ$200,MATCH($A58,J!$A$1:$A$200,0),MATCH(F$8,J!$A$1:$ZZ$1,0)),""),"")</f>
        <v>0.94</v>
      </c>
      <c r="G58" s="43">
        <f>IFERROR(IF(INDEX(J!$A$1:$ZZ$200,MATCH($A58,J!$A$1:$A$200,0),MATCH(G$8,J!$A$1:$ZZ$1,0))&lt;&gt;"",INDEX(J!$A$1:$ZZ$200,MATCH($A58,J!$A$1:$A$200,0),MATCH(G$8,J!$A$1:$ZZ$1,0)),""),"")</f>
        <v>0.49</v>
      </c>
      <c r="H58" s="43">
        <f>IFERROR(IF(INDEX(J!$A$1:$ZZ$200,MATCH($A58,J!$A$1:$A$200,0),MATCH(H$8,J!$A$1:$ZZ$1,0))&lt;&gt;"",INDEX(J!$A$1:$ZZ$200,MATCH($A58,J!$A$1:$A$200,0),MATCH(H$8,J!$A$1:$ZZ$1,0)),""),"")</f>
        <v>0.09</v>
      </c>
      <c r="I58" s="43">
        <f>IFERROR(IF(INDEX(J!$A$1:$ZZ$200,MATCH($A58,J!$A$1:$A$200,0),MATCH(I$8,J!$A$1:$ZZ$1,0))&lt;&gt;"",INDEX(J!$A$1:$ZZ$200,MATCH($A58,J!$A$1:$A$200,0),MATCH(I$8,J!$A$1:$ZZ$1,0)),""),"")</f>
        <v>0.27</v>
      </c>
      <c r="J58" s="43" t="str">
        <f>IFERROR(IF(INDEX(J!$A$1:$ZZ$200,MATCH($A58,J!$A$1:$A$200,0),MATCH(J$8,J!$A$1:$ZZ$1,0))&lt;&gt;"",INDEX(J!$A$1:$ZZ$200,MATCH($A58,J!$A$1:$A$200,0),MATCH(J$8,J!$A$1:$ZZ$1,0)),""),"")</f>
        <v/>
      </c>
      <c r="K58" s="10"/>
      <c r="L58" s="41">
        <v>2017</v>
      </c>
      <c r="M58" s="43">
        <f>IFERROR(IF(INDEX(J!$A$1:$ZZ$200,MATCH($A58,J!$A$1:$A$200,0),MATCH(M$8,J!$A$1:$ZZ$1,0))&lt;&gt;"",INDEX(J!$A$1:$ZZ$200,MATCH($A58,J!$A$1:$A$200,0),MATCH(M$8,J!$A$1:$ZZ$1,0)),""),"")</f>
        <v>0.82</v>
      </c>
      <c r="N58" s="43">
        <f>IFERROR(IF(INDEX(J!$A$1:$ZZ$200,MATCH($A58,J!$A$1:$A$200,0),MATCH(N$8,J!$A$1:$ZZ$1,0))&lt;&gt;"",INDEX(J!$A$1:$ZZ$200,MATCH($A58,J!$A$1:$A$200,0),MATCH(N$8,J!$A$1:$ZZ$1,0)),""),"")</f>
        <v>0.19</v>
      </c>
      <c r="O58" s="43">
        <f>IFERROR(IF(INDEX(J!$A$1:$ZZ$200,MATCH($A58,J!$A$1:$A$200,0),MATCH(O$8,J!$A$1:$ZZ$1,0))&lt;&gt;"",INDEX(J!$A$1:$ZZ$200,MATCH($A58,J!$A$1:$A$200,0),MATCH(O$8,J!$A$1:$ZZ$1,0)),""),"")</f>
        <v>0.49</v>
      </c>
      <c r="P58" s="10"/>
      <c r="Q58" s="41">
        <v>2017</v>
      </c>
      <c r="R58" s="43">
        <f>IFERROR(IF(INDEX(J!$A$1:$ZZ$200,MATCH($A58,J!$A$1:$A$200,0),MATCH(R$8,J!$A$1:$ZZ$1,0))&lt;&gt;"",INDEX(J!$A$1:$ZZ$200,MATCH($A58,J!$A$1:$A$200,0),MATCH(R$8,J!$A$1:$ZZ$1,0)),""),"")</f>
        <v>3.24</v>
      </c>
      <c r="S58" s="43">
        <f>IFERROR(IF(INDEX(J!$A$1:$ZZ$200,MATCH($A58,J!$A$1:$A$200,0),MATCH(S$8,J!$A$1:$ZZ$1,0))&lt;&gt;"",INDEX(J!$A$1:$ZZ$200,MATCH($A58,J!$A$1:$A$200,0),MATCH(S$8,J!$A$1:$ZZ$1,0)),""),"")</f>
        <v>73.17</v>
      </c>
      <c r="T58" s="43">
        <f>IFERROR(IF(INDEX(J!$A$1:$ZZ$200,MATCH($A58,J!$A$1:$A$200,0),MATCH(T$8,J!$A$1:$ZZ$1,0))&lt;&gt;"",INDEX(J!$A$1:$ZZ$200,MATCH($A58,J!$A$1:$A$200,0),MATCH(T$8,J!$A$1:$ZZ$1,0)),""),"")</f>
        <v>38.46</v>
      </c>
      <c r="U58" s="43">
        <f>IFERROR(IF(INDEX(J!$A$1:$ZZ$200,MATCH($A58,J!$A$1:$A$200,0),MATCH(U$8,J!$A$1:$ZZ$1,0))&lt;&gt;"",INDEX(J!$A$1:$ZZ$200,MATCH($A58,J!$A$1:$A$200,0),MATCH(U$8,J!$A$1:$ZZ$1,0)),""),"")</f>
        <v>9.69</v>
      </c>
    </row>
    <row r="59" spans="1:21">
      <c r="A59" s="41">
        <f t="shared" si="0"/>
        <v>2018</v>
      </c>
      <c r="B59" s="42">
        <f>IFERROR(IF(INDEX(J!$A$1:$ZZ$200,MATCH($A59,J!$A$1:$A$200,0),MATCH(B$8,J!$A$1:$ZZ$1,0))&lt;&gt;"",INDEX(J!$A$1:$ZZ$200,MATCH($A59,J!$A$1:$A$200,0),MATCH(B$8,J!$A$1:$ZZ$1,0)),""),"")</f>
        <v>3486.19</v>
      </c>
      <c r="C59" s="43">
        <f>IFERROR(IF(INDEX(J!$A$1:$ZZ$200,MATCH($A59,J!$A$1:$A$200,0),MATCH(C$8,J!$A$1:$ZZ$1,0))&lt;&gt;"",INDEX(J!$A$1:$ZZ$200,MATCH($A59,J!$A$1:$A$200,0),MATCH(C$8,J!$A$1:$ZZ$1,0)),""),"")</f>
        <v>42.05</v>
      </c>
      <c r="D59" s="10"/>
      <c r="E59" s="41">
        <v>2018</v>
      </c>
      <c r="F59" s="43">
        <f>IFERROR(IF(INDEX(J!$A$1:$ZZ$200,MATCH($A59,J!$A$1:$A$200,0),MATCH(F$8,J!$A$1:$ZZ$1,0))&lt;&gt;"",INDEX(J!$A$1:$ZZ$200,MATCH($A59,J!$A$1:$A$200,0),MATCH(F$8,J!$A$1:$ZZ$1,0)),""),"")</f>
        <v>0.88</v>
      </c>
      <c r="G59" s="43">
        <f>IFERROR(IF(INDEX(J!$A$1:$ZZ$200,MATCH($A59,J!$A$1:$A$200,0),MATCH(G$8,J!$A$1:$ZZ$1,0))&lt;&gt;"",INDEX(J!$A$1:$ZZ$200,MATCH($A59,J!$A$1:$A$200,0),MATCH(G$8,J!$A$1:$ZZ$1,0)),""),"")</f>
        <v>0.52</v>
      </c>
      <c r="H59" s="43">
        <f>IFERROR(IF(INDEX(J!$A$1:$ZZ$200,MATCH($A59,J!$A$1:$A$200,0),MATCH(H$8,J!$A$1:$ZZ$1,0))&lt;&gt;"",INDEX(J!$A$1:$ZZ$200,MATCH($A59,J!$A$1:$A$200,0),MATCH(H$8,J!$A$1:$ZZ$1,0)),""),"")</f>
        <v>7.0000000000000007E-2</v>
      </c>
      <c r="I59" s="43">
        <f>IFERROR(IF(INDEX(J!$A$1:$ZZ$200,MATCH($A59,J!$A$1:$A$200,0),MATCH(I$8,J!$A$1:$ZZ$1,0))&lt;&gt;"",INDEX(J!$A$1:$ZZ$200,MATCH($A59,J!$A$1:$A$200,0),MATCH(I$8,J!$A$1:$ZZ$1,0)),""),"")</f>
        <v>0.18</v>
      </c>
      <c r="J59" s="43" t="str">
        <f>IFERROR(IF(INDEX(J!$A$1:$ZZ$200,MATCH($A59,J!$A$1:$A$200,0),MATCH(J$8,J!$A$1:$ZZ$1,0))&lt;&gt;"",INDEX(J!$A$1:$ZZ$200,MATCH($A59,J!$A$1:$A$200,0),MATCH(J$8,J!$A$1:$ZZ$1,0)),""),"")</f>
        <v/>
      </c>
      <c r="K59" s="10"/>
      <c r="L59" s="41">
        <v>2018</v>
      </c>
      <c r="M59" s="43">
        <f>IFERROR(IF(INDEX(J!$A$1:$ZZ$200,MATCH($A59,J!$A$1:$A$200,0),MATCH(M$8,J!$A$1:$ZZ$1,0))&lt;&gt;"",INDEX(J!$A$1:$ZZ$200,MATCH($A59,J!$A$1:$A$200,0),MATCH(M$8,J!$A$1:$ZZ$1,0)),""),"")</f>
        <v>0.75</v>
      </c>
      <c r="N59" s="43">
        <f>IFERROR(IF(INDEX(J!$A$1:$ZZ$200,MATCH($A59,J!$A$1:$A$200,0),MATCH(N$8,J!$A$1:$ZZ$1,0))&lt;&gt;"",INDEX(J!$A$1:$ZZ$200,MATCH($A59,J!$A$1:$A$200,0),MATCH(N$8,J!$A$1:$ZZ$1,0)),""),"")</f>
        <v>0.5</v>
      </c>
      <c r="O59" s="43">
        <f>IFERROR(IF(INDEX(J!$A$1:$ZZ$200,MATCH($A59,J!$A$1:$A$200,0),MATCH(O$8,J!$A$1:$ZZ$1,0))&lt;&gt;"",INDEX(J!$A$1:$ZZ$200,MATCH($A59,J!$A$1:$A$200,0),MATCH(O$8,J!$A$1:$ZZ$1,0)),""),"")</f>
        <v>0.1</v>
      </c>
      <c r="P59" s="10"/>
      <c r="Q59" s="41">
        <v>2018</v>
      </c>
      <c r="R59" s="43">
        <f>IFERROR(IF(INDEX(J!$A$1:$ZZ$200,MATCH($A59,J!$A$1:$A$200,0),MATCH(R$8,J!$A$1:$ZZ$1,0))&lt;&gt;"",INDEX(J!$A$1:$ZZ$200,MATCH($A59,J!$A$1:$A$200,0),MATCH(R$8,J!$A$1:$ZZ$1,0)),""),"")</f>
        <v>2.89</v>
      </c>
      <c r="S59" s="43">
        <f>IFERROR(IF(INDEX(J!$A$1:$ZZ$200,MATCH($A59,J!$A$1:$A$200,0),MATCH(S$8,J!$A$1:$ZZ$1,0))&lt;&gt;"",INDEX(J!$A$1:$ZZ$200,MATCH($A59,J!$A$1:$A$200,0),MATCH(S$8,J!$A$1:$ZZ$1,0)),""),"")</f>
        <v>73.44</v>
      </c>
      <c r="T59" s="43">
        <f>IFERROR(IF(INDEX(J!$A$1:$ZZ$200,MATCH($A59,J!$A$1:$A$200,0),MATCH(T$8,J!$A$1:$ZZ$1,0))&lt;&gt;"",INDEX(J!$A$1:$ZZ$200,MATCH($A59,J!$A$1:$A$200,0),MATCH(T$8,J!$A$1:$ZZ$1,0)),""),"")</f>
        <v>38.5</v>
      </c>
      <c r="U59" s="43">
        <f>IFERROR(IF(INDEX(J!$A$1:$ZZ$200,MATCH($A59,J!$A$1:$A$200,0),MATCH(U$8,J!$A$1:$ZZ$1,0))&lt;&gt;"",INDEX(J!$A$1:$ZZ$200,MATCH($A59,J!$A$1:$A$200,0),MATCH(U$8,J!$A$1:$ZZ$1,0)),""),"")</f>
        <v>9.42</v>
      </c>
    </row>
    <row r="60" spans="1:21">
      <c r="A60" s="41">
        <f t="shared" si="0"/>
        <v>2019</v>
      </c>
      <c r="B60" s="42">
        <f>IFERROR(IF(INDEX(J!$A$1:$ZZ$200,MATCH($A60,J!$A$1:$A$200,0),MATCH(B$8,J!$A$1:$ZZ$1,0))&lt;&gt;"",INDEX(J!$A$1:$ZZ$200,MATCH($A60,J!$A$1:$A$200,0),MATCH(B$8,J!$A$1:$ZZ$1,0)),""),"")</f>
        <v>3519.71</v>
      </c>
      <c r="C60" s="43">
        <f>IFERROR(IF(INDEX(J!$A$1:$ZZ$200,MATCH($A60,J!$A$1:$A$200,0),MATCH(C$8,J!$A$1:$ZZ$1,0))&lt;&gt;"",INDEX(J!$A$1:$ZZ$200,MATCH($A60,J!$A$1:$A$200,0),MATCH(C$8,J!$A$1:$ZZ$1,0)),""),"")</f>
        <v>42.36</v>
      </c>
      <c r="D60" s="10"/>
      <c r="E60" s="41">
        <v>2019</v>
      </c>
      <c r="F60" s="43">
        <f>IFERROR(IF(INDEX(J!$A$1:$ZZ$200,MATCH($A60,J!$A$1:$A$200,0),MATCH(F$8,J!$A$1:$ZZ$1,0))&lt;&gt;"",INDEX(J!$A$1:$ZZ$200,MATCH($A60,J!$A$1:$A$200,0),MATCH(F$8,J!$A$1:$ZZ$1,0)),""),"")</f>
        <v>0.67</v>
      </c>
      <c r="G60" s="43">
        <f>IFERROR(IF(INDEX(J!$A$1:$ZZ$200,MATCH($A60,J!$A$1:$A$200,0),MATCH(G$8,J!$A$1:$ZZ$1,0))&lt;&gt;"",INDEX(J!$A$1:$ZZ$200,MATCH($A60,J!$A$1:$A$200,0),MATCH(G$8,J!$A$1:$ZZ$1,0)),""),"")</f>
        <v>0.55000000000000004</v>
      </c>
      <c r="H60" s="43">
        <f>IFERROR(IF(INDEX(J!$A$1:$ZZ$200,MATCH($A60,J!$A$1:$A$200,0),MATCH(H$8,J!$A$1:$ZZ$1,0))&lt;&gt;"",INDEX(J!$A$1:$ZZ$200,MATCH($A60,J!$A$1:$A$200,0),MATCH(H$8,J!$A$1:$ZZ$1,0)),""),"")</f>
        <v>-0.2</v>
      </c>
      <c r="I60" s="43">
        <f>IFERROR(IF(INDEX(J!$A$1:$ZZ$200,MATCH($A60,J!$A$1:$A$200,0),MATCH(I$8,J!$A$1:$ZZ$1,0))&lt;&gt;"",INDEX(J!$A$1:$ZZ$200,MATCH($A60,J!$A$1:$A$200,0),MATCH(I$8,J!$A$1:$ZZ$1,0)),""),"")</f>
        <v>0.21</v>
      </c>
      <c r="J60" s="43" t="str">
        <f>IFERROR(IF(INDEX(J!$A$1:$ZZ$200,MATCH($A60,J!$A$1:$A$200,0),MATCH(J$8,J!$A$1:$ZZ$1,0))&lt;&gt;"",INDEX(J!$A$1:$ZZ$200,MATCH($A60,J!$A$1:$A$200,0),MATCH(J$8,J!$A$1:$ZZ$1,0)),""),"")</f>
        <v/>
      </c>
      <c r="K60" s="10"/>
      <c r="L60" s="41">
        <v>2019</v>
      </c>
      <c r="M60" s="43">
        <f>IFERROR(IF(INDEX(J!$A$1:$ZZ$200,MATCH($A60,J!$A$1:$A$200,0),MATCH(M$8,J!$A$1:$ZZ$1,0))&lt;&gt;"",INDEX(J!$A$1:$ZZ$200,MATCH($A60,J!$A$1:$A$200,0),MATCH(M$8,J!$A$1:$ZZ$1,0)),""),"")</f>
        <v>0.85</v>
      </c>
      <c r="N60" s="43">
        <f>IFERROR(IF(INDEX(J!$A$1:$ZZ$200,MATCH($A60,J!$A$1:$A$200,0),MATCH(N$8,J!$A$1:$ZZ$1,0))&lt;&gt;"",INDEX(J!$A$1:$ZZ$200,MATCH($A60,J!$A$1:$A$200,0),MATCH(N$8,J!$A$1:$ZZ$1,0)),""),"")</f>
        <v>0.72</v>
      </c>
      <c r="O60" s="43">
        <f>IFERROR(IF(INDEX(J!$A$1:$ZZ$200,MATCH($A60,J!$A$1:$A$200,0),MATCH(O$8,J!$A$1:$ZZ$1,0))&lt;&gt;"",INDEX(J!$A$1:$ZZ$200,MATCH($A60,J!$A$1:$A$200,0),MATCH(O$8,J!$A$1:$ZZ$1,0)),""),"")</f>
        <v>0</v>
      </c>
      <c r="P60" s="10"/>
      <c r="Q60" s="41">
        <v>2019</v>
      </c>
      <c r="R60" s="43">
        <f>IFERROR(IF(INDEX(J!$A$1:$ZZ$200,MATCH($A60,J!$A$1:$A$200,0),MATCH(R$8,J!$A$1:$ZZ$1,0))&lt;&gt;"",INDEX(J!$A$1:$ZZ$200,MATCH($A60,J!$A$1:$A$200,0),MATCH(R$8,J!$A$1:$ZZ$1,0)),""),"")</f>
        <v>2.54</v>
      </c>
      <c r="S60" s="43">
        <f>IFERROR(IF(INDEX(J!$A$1:$ZZ$200,MATCH($A60,J!$A$1:$A$200,0),MATCH(S$8,J!$A$1:$ZZ$1,0))&lt;&gt;"",INDEX(J!$A$1:$ZZ$200,MATCH($A60,J!$A$1:$A$200,0),MATCH(S$8,J!$A$1:$ZZ$1,0)),""),"")</f>
        <v>73.69</v>
      </c>
      <c r="T60" s="43">
        <f>IFERROR(IF(INDEX(J!$A$1:$ZZ$200,MATCH($A60,J!$A$1:$A$200,0),MATCH(T$8,J!$A$1:$ZZ$1,0))&lt;&gt;"",INDEX(J!$A$1:$ZZ$200,MATCH($A60,J!$A$1:$A$200,0),MATCH(T$8,J!$A$1:$ZZ$1,0)),""),"")</f>
        <v>38.659999999999997</v>
      </c>
      <c r="U60" s="43">
        <f>IFERROR(IF(INDEX(J!$A$1:$ZZ$200,MATCH($A60,J!$A$1:$A$200,0),MATCH(U$8,J!$A$1:$ZZ$1,0))&lt;&gt;"",INDEX(J!$A$1:$ZZ$200,MATCH($A60,J!$A$1:$A$200,0),MATCH(U$8,J!$A$1:$ZZ$1,0)),""),"")</f>
        <v>9.15</v>
      </c>
    </row>
    <row r="61" spans="1:21">
      <c r="A61" s="41">
        <f>IF(A60&lt;&gt;"",IF(INDEX(J!$A$1:$ZZ$200,MATCH(A60+1,J!$A$1:$A$200,0),MATCH(B$8,J!$A$1:$ZZ$1,0))&lt;&gt;"",A60+1,""),"")</f>
        <v>2020</v>
      </c>
      <c r="B61" s="42">
        <f>IFERROR(IF(INDEX(J!$A$1:$ZZ$200,MATCH($A61,J!$A$1:$A$200,0),MATCH(B$8,J!$A$1:$ZZ$1,0))&lt;&gt;"",INDEX(J!$A$1:$ZZ$200,MATCH($A61,J!$A$1:$A$200,0),MATCH(B$8,J!$A$1:$ZZ$1,0)),""),"")</f>
        <v>3538.75</v>
      </c>
      <c r="C61" s="43">
        <f>IFERROR(IF(INDEX(J!$A$1:$ZZ$200,MATCH($A61,J!$A$1:$A$200,0),MATCH(C$8,J!$A$1:$ZZ$1,0))&lt;&gt;"",INDEX(J!$A$1:$ZZ$200,MATCH($A61,J!$A$1:$A$200,0),MATCH(C$8,J!$A$1:$ZZ$1,0)),""),"")</f>
        <v>42.55</v>
      </c>
      <c r="D61" s="10"/>
      <c r="E61" s="41">
        <f>IF(E60&lt;&gt;"",IF(INDEX(J!$A$1:$ZZ$200,MATCH(E60+1,J!$A$1:$A$200,0),MATCH(F$8,J!$A$1:$ZZ$1,0))&lt;&gt;"",E60+1,""),"")</f>
        <v>2020</v>
      </c>
      <c r="F61" s="43">
        <f>IFERROR(IF(INDEX(J!$A$1:$ZZ$200,MATCH($A61,J!$A$1:$A$200,0),MATCH(F$8,J!$A$1:$ZZ$1,0))&lt;&gt;"",INDEX(J!$A$1:$ZZ$200,MATCH($A61,J!$A$1:$A$200,0),MATCH(F$8,J!$A$1:$ZZ$1,0)),""),"")</f>
        <v>0.2</v>
      </c>
      <c r="G61" s="43">
        <f>IFERROR(IF(INDEX(J!$A$1:$ZZ$200,MATCH($A61,J!$A$1:$A$200,0),MATCH(G$8,J!$A$1:$ZZ$1,0))&lt;&gt;"",INDEX(J!$A$1:$ZZ$200,MATCH($A61,J!$A$1:$A$200,0),MATCH(G$8,J!$A$1:$ZZ$1,0)),""),"")</f>
        <v>0.47</v>
      </c>
      <c r="H61" s="43">
        <f>IFERROR(IF(INDEX(J!$A$1:$ZZ$200,MATCH($A61,J!$A$1:$A$200,0),MATCH(H$8,J!$A$1:$ZZ$1,0))&lt;&gt;"",INDEX(J!$A$1:$ZZ$200,MATCH($A61,J!$A$1:$A$200,0),MATCH(H$8,J!$A$1:$ZZ$1,0)),""),"")</f>
        <v>-0.28999999999999998</v>
      </c>
      <c r="I61" s="43">
        <f>IFERROR(IF(INDEX(J!$A$1:$ZZ$200,MATCH($A61,J!$A$1:$A$200,0),MATCH(I$8,J!$A$1:$ZZ$1,0))&lt;&gt;"",INDEX(J!$A$1:$ZZ$200,MATCH($A61,J!$A$1:$A$200,0),MATCH(I$8,J!$A$1:$ZZ$1,0)),""),"")</f>
        <v>-0.11</v>
      </c>
      <c r="J61" s="43" t="str">
        <f>IFERROR(IF(INDEX(J!$A$1:$ZZ$200,MATCH($A61,J!$A$1:$A$200,0),MATCH(J$8,J!$A$1:$ZZ$1,0))&lt;&gt;"",INDEX(J!$A$1:$ZZ$200,MATCH($A61,J!$A$1:$A$200,0),MATCH(J$8,J!$A$1:$ZZ$1,0)),""),"")</f>
        <v/>
      </c>
      <c r="K61" s="10"/>
      <c r="L61" s="41">
        <f>IF(L60&lt;&gt;"",IF(INDEX(J!$A$1:$ZZ$200,MATCH(L60+1,J!$A$1:$A$200,0),MATCH(M$8,J!$A$1:$ZZ$1,0))&lt;&gt;"",L60+1,""),"")</f>
        <v>2020</v>
      </c>
      <c r="M61" s="43">
        <f>IFERROR(IF(INDEX(J!$A$1:$ZZ$200,MATCH($A61,J!$A$1:$A$200,0),MATCH(M$8,J!$A$1:$ZZ$1,0))&lt;&gt;"",INDEX(J!$A$1:$ZZ$200,MATCH($A61,J!$A$1:$A$200,0),MATCH(M$8,J!$A$1:$ZZ$1,0)),""),"")</f>
        <v>-4.03</v>
      </c>
      <c r="N61" s="43">
        <f>IFERROR(IF(INDEX(J!$A$1:$ZZ$200,MATCH($A61,J!$A$1:$A$200,0),MATCH(N$8,J!$A$1:$ZZ$1,0))&lt;&gt;"",INDEX(J!$A$1:$ZZ$200,MATCH($A61,J!$A$1:$A$200,0),MATCH(N$8,J!$A$1:$ZZ$1,0)),""),"")</f>
        <v>-2.4900000000000002</v>
      </c>
      <c r="O61" s="43">
        <f>IFERROR(IF(INDEX(J!$A$1:$ZZ$200,MATCH($A61,J!$A$1:$A$200,0),MATCH(O$8,J!$A$1:$ZZ$1,0))&lt;&gt;"",INDEX(J!$A$1:$ZZ$200,MATCH($A61,J!$A$1:$A$200,0),MATCH(O$8,J!$A$1:$ZZ$1,0)),""),"")</f>
        <v>-1.72</v>
      </c>
      <c r="P61" s="10"/>
      <c r="Q61" s="41">
        <f>IF(Q60&lt;&gt;"",IF(INDEX(J!$A$1:$ZZ$200,MATCH(Q60+1,J!$A$1:$A$200,0),MATCH(R$8,J!$A$1:$ZZ$1,0))&lt;&gt;"",Q60+1,""),"")</f>
        <v>2020</v>
      </c>
      <c r="R61" s="43">
        <f>IFERROR(IF(INDEX(J!$A$1:$ZZ$200,MATCH($A61,J!$A$1:$A$200,0),MATCH(R$8,J!$A$1:$ZZ$1,0))&lt;&gt;"",INDEX(J!$A$1:$ZZ$200,MATCH($A61,J!$A$1:$A$200,0),MATCH(R$8,J!$A$1:$ZZ$1,0)),""),"")</f>
        <v>2.2999999999999998</v>
      </c>
      <c r="S61" s="43">
        <f>IFERROR(IF(INDEX(J!$A$1:$ZZ$200,MATCH($A61,J!$A$1:$A$200,0),MATCH(S$8,J!$A$1:$ZZ$1,0))&lt;&gt;"",INDEX(J!$A$1:$ZZ$200,MATCH($A61,J!$A$1:$A$200,0),MATCH(S$8,J!$A$1:$ZZ$1,0)),""),"")</f>
        <v>73.91</v>
      </c>
      <c r="T61" s="43">
        <f>IFERROR(IF(INDEX(J!$A$1:$ZZ$200,MATCH($A61,J!$A$1:$A$200,0),MATCH(T$8,J!$A$1:$ZZ$1,0))&lt;&gt;"",INDEX(J!$A$1:$ZZ$200,MATCH($A61,J!$A$1:$A$200,0),MATCH(T$8,J!$A$1:$ZZ$1,0)),""),"")</f>
        <v>38.590000000000003</v>
      </c>
      <c r="U61" s="43">
        <f>IFERROR(IF(INDEX(J!$A$1:$ZZ$200,MATCH($A61,J!$A$1:$A$200,0),MATCH(U$8,J!$A$1:$ZZ$1,0))&lt;&gt;"",INDEX(J!$A$1:$ZZ$200,MATCH($A61,J!$A$1:$A$200,0),MATCH(U$8,J!$A$1:$ZZ$1,0)),""),"")</f>
        <v>8.98</v>
      </c>
    </row>
    <row r="62" spans="1:21">
      <c r="A62" s="41">
        <f>IF(A61&lt;&gt;"",IF(INDEX(J!$A$1:$ZZ$200,MATCH(A61+1,J!$A$1:$A$200,0),MATCH(B$8,J!$A$1:$ZZ$1,0))&lt;&gt;"",A61+1,""),"")</f>
        <v>2021</v>
      </c>
      <c r="B62" s="42">
        <f>IFERROR(IF(INDEX(J!$A$1:$ZZ$200,MATCH($A62,J!$A$1:$A$200,0),MATCH(B$8,J!$A$1:$ZZ$1,0))&lt;&gt;"",INDEX(J!$A$1:$ZZ$200,MATCH($A62,J!$A$1:$A$200,0),MATCH(B$8,J!$A$1:$ZZ$1,0)),""),"")</f>
        <v>3553.55</v>
      </c>
      <c r="C62" s="43">
        <f>IFERROR(IF(INDEX(J!$A$1:$ZZ$200,MATCH($A62,J!$A$1:$A$200,0),MATCH(C$8,J!$A$1:$ZZ$1,0))&lt;&gt;"",INDEX(J!$A$1:$ZZ$200,MATCH($A62,J!$A$1:$A$200,0),MATCH(C$8,J!$A$1:$ZZ$1,0)),""),"")</f>
        <v>42.71</v>
      </c>
      <c r="D62" s="10"/>
      <c r="E62" s="41">
        <f>IF(E61&lt;&gt;"",IF(INDEX(J!$A$1:$ZZ$200,MATCH(E61+1,J!$A$1:$A$200,0),MATCH(F$8,J!$A$1:$ZZ$1,0))&lt;&gt;"",E61+1,""),"")</f>
        <v>2021</v>
      </c>
      <c r="F62" s="43">
        <f>IFERROR(IF(INDEX(J!$A$1:$ZZ$200,MATCH($A62,J!$A$1:$A$200,0),MATCH(F$8,J!$A$1:$ZZ$1,0))&lt;&gt;"",INDEX(J!$A$1:$ZZ$200,MATCH($A62,J!$A$1:$A$200,0),MATCH(F$8,J!$A$1:$ZZ$1,0)),""),"")</f>
        <v>0.09</v>
      </c>
      <c r="G62" s="43">
        <f>IFERROR(IF(INDEX(J!$A$1:$ZZ$200,MATCH($A62,J!$A$1:$A$200,0),MATCH(G$8,J!$A$1:$ZZ$1,0))&lt;&gt;"",INDEX(J!$A$1:$ZZ$200,MATCH($A62,J!$A$1:$A$200,0),MATCH(G$8,J!$A$1:$ZZ$1,0)),""),"")</f>
        <v>0.37</v>
      </c>
      <c r="H62" s="43">
        <f>IFERROR(IF(INDEX(J!$A$1:$ZZ$200,MATCH($A62,J!$A$1:$A$200,0),MATCH(H$8,J!$A$1:$ZZ$1,0))&lt;&gt;"",INDEX(J!$A$1:$ZZ$200,MATCH($A62,J!$A$1:$A$200,0),MATCH(H$8,J!$A$1:$ZZ$1,0)),""),"")</f>
        <v>-0.37</v>
      </c>
      <c r="I62" s="43">
        <f>IFERROR(IF(INDEX(J!$A$1:$ZZ$200,MATCH($A62,J!$A$1:$A$200,0),MATCH(I$8,J!$A$1:$ZZ$1,0))&lt;&gt;"",INDEX(J!$A$1:$ZZ$200,MATCH($A62,J!$A$1:$A$200,0),MATCH(I$8,J!$A$1:$ZZ$1,0)),""),"")</f>
        <v>-0.04</v>
      </c>
      <c r="J62" s="43" t="str">
        <f>IFERROR(IF(INDEX(J!$A$1:$ZZ$200,MATCH($A62,J!$A$1:$A$200,0),MATCH(J$8,J!$A$1:$ZZ$1,0))&lt;&gt;"",INDEX(J!$A$1:$ZZ$200,MATCH($A62,J!$A$1:$A$200,0),MATCH(J$8,J!$A$1:$ZZ$1,0)),""),"")</f>
        <v/>
      </c>
      <c r="K62" s="10"/>
      <c r="L62" s="41">
        <f>IF(L61&lt;&gt;"",IF(INDEX(J!$A$1:$ZZ$200,MATCH(L61+1,J!$A$1:$A$200,0),MATCH(M$8,J!$A$1:$ZZ$1,0))&lt;&gt;"",L61+1,""),"")</f>
        <v>2021</v>
      </c>
      <c r="M62" s="43">
        <f>IFERROR(IF(INDEX(J!$A$1:$ZZ$200,MATCH($A62,J!$A$1:$A$200,0),MATCH(M$8,J!$A$1:$ZZ$1,0))&lt;&gt;"",INDEX(J!$A$1:$ZZ$200,MATCH($A62,J!$A$1:$A$200,0),MATCH(M$8,J!$A$1:$ZZ$1,0)),""),"")</f>
        <v>-1.18</v>
      </c>
      <c r="N62" s="43">
        <f>IFERROR(IF(INDEX(J!$A$1:$ZZ$200,MATCH($A62,J!$A$1:$A$200,0),MATCH(N$8,J!$A$1:$ZZ$1,0))&lt;&gt;"",INDEX(J!$A$1:$ZZ$200,MATCH($A62,J!$A$1:$A$200,0),MATCH(N$8,J!$A$1:$ZZ$1,0)),""),"")</f>
        <v>-0.82</v>
      </c>
      <c r="O62" s="43">
        <f>IFERROR(IF(INDEX(J!$A$1:$ZZ$200,MATCH($A62,J!$A$1:$A$200,0),MATCH(O$8,J!$A$1:$ZZ$1,0))&lt;&gt;"",INDEX(J!$A$1:$ZZ$200,MATCH($A62,J!$A$1:$A$200,0),MATCH(O$8,J!$A$1:$ZZ$1,0)),""),"")</f>
        <v>-0.59</v>
      </c>
      <c r="P62" s="10"/>
      <c r="Q62" s="41">
        <f>IF(Q61&lt;&gt;"",IF(INDEX(J!$A$1:$ZZ$200,MATCH(Q61+1,J!$A$1:$A$200,0),MATCH(R$8,J!$A$1:$ZZ$1,0))&lt;&gt;"",Q61+1,""),"")</f>
        <v>2021</v>
      </c>
      <c r="R62" s="43">
        <f>IFERROR(IF(INDEX(J!$A$1:$ZZ$200,MATCH($A62,J!$A$1:$A$200,0),MATCH(R$8,J!$A$1:$ZZ$1,0))&lt;&gt;"",INDEX(J!$A$1:$ZZ$200,MATCH($A62,J!$A$1:$A$200,0),MATCH(R$8,J!$A$1:$ZZ$1,0)),""),"")</f>
        <v>2.12</v>
      </c>
      <c r="S62" s="43">
        <f>IFERROR(IF(INDEX(J!$A$1:$ZZ$200,MATCH($A62,J!$A$1:$A$200,0),MATCH(S$8,J!$A$1:$ZZ$1,0))&lt;&gt;"",INDEX(J!$A$1:$ZZ$200,MATCH($A62,J!$A$1:$A$200,0),MATCH(S$8,J!$A$1:$ZZ$1,0)),""),"")</f>
        <v>74.09</v>
      </c>
      <c r="T62" s="43">
        <f>IFERROR(IF(INDEX(J!$A$1:$ZZ$200,MATCH($A62,J!$A$1:$A$200,0),MATCH(T$8,J!$A$1:$ZZ$1,0))&lt;&gt;"",INDEX(J!$A$1:$ZZ$200,MATCH($A62,J!$A$1:$A$200,0),MATCH(T$8,J!$A$1:$ZZ$1,0)),""),"")</f>
        <v>38.619999999999997</v>
      </c>
      <c r="U62" s="43">
        <f>IFERROR(IF(INDEX(J!$A$1:$ZZ$200,MATCH($A62,J!$A$1:$A$200,0),MATCH(U$8,J!$A$1:$ZZ$1,0))&lt;&gt;"",INDEX(J!$A$1:$ZZ$200,MATCH($A62,J!$A$1:$A$200,0),MATCH(U$8,J!$A$1:$ZZ$1,0)),""),"")</f>
        <v>8.77</v>
      </c>
    </row>
    <row r="63" spans="1:21">
      <c r="A63" s="41">
        <f>IF(A62&lt;&gt;"",IF(INDEX(J!$A$1:$ZZ$200,MATCH(A62+1,J!$A$1:$A$200,0),MATCH(B$8,J!$A$1:$ZZ$1,0))&lt;&gt;"",A62+1,""),"")</f>
        <v>2022</v>
      </c>
      <c r="B63" s="42">
        <f>IFERROR(IF(INDEX(J!$A$1:$ZZ$200,MATCH($A63,J!$A$1:$A$200,0),MATCH(B$8,J!$A$1:$ZZ$1,0))&lt;&gt;"",INDEX(J!$A$1:$ZZ$200,MATCH($A63,J!$A$1:$A$200,0),MATCH(B$8,J!$A$1:$ZZ$1,0)),""),"")</f>
        <v>3581.49</v>
      </c>
      <c r="C63" s="43">
        <f>IFERROR(IF(INDEX(J!$A$1:$ZZ$200,MATCH($A63,J!$A$1:$A$200,0),MATCH(C$8,J!$A$1:$ZZ$1,0))&lt;&gt;"",INDEX(J!$A$1:$ZZ$200,MATCH($A63,J!$A$1:$A$200,0),MATCH(C$8,J!$A$1:$ZZ$1,0)),""),"")</f>
        <v>42.74</v>
      </c>
      <c r="D63" s="10"/>
      <c r="E63" s="41">
        <f>IF(E62&lt;&gt;"",IF(INDEX(J!$A$1:$ZZ$200,MATCH(E62+1,J!$A$1:$A$200,0),MATCH(F$8,J!$A$1:$ZZ$1,0))&lt;&gt;"",E62+1,""),"")</f>
        <v>2022</v>
      </c>
      <c r="F63" s="43">
        <f>IFERROR(IF(INDEX(J!$A$1:$ZZ$200,MATCH($A63,J!$A$1:$A$200,0),MATCH(F$8,J!$A$1:$ZZ$1,0))&lt;&gt;"",INDEX(J!$A$1:$ZZ$200,MATCH($A63,J!$A$1:$A$200,0),MATCH(F$8,J!$A$1:$ZZ$1,0)),""),"")</f>
        <v>0.34</v>
      </c>
      <c r="G63" s="43">
        <f>IFERROR(IF(INDEX(J!$A$1:$ZZ$200,MATCH($A63,J!$A$1:$A$200,0),MATCH(G$8,J!$A$1:$ZZ$1,0))&lt;&gt;"",INDEX(J!$A$1:$ZZ$200,MATCH($A63,J!$A$1:$A$200,0),MATCH(G$8,J!$A$1:$ZZ$1,0)),""),"")</f>
        <v>0.37</v>
      </c>
      <c r="H63" s="43">
        <f>IFERROR(IF(INDEX(J!$A$1:$ZZ$200,MATCH($A63,J!$A$1:$A$200,0),MATCH(H$8,J!$A$1:$ZZ$1,0))&lt;&gt;"",INDEX(J!$A$1:$ZZ$200,MATCH($A63,J!$A$1:$A$200,0),MATCH(H$8,J!$A$1:$ZZ$1,0)),""),"")</f>
        <v>0.01</v>
      </c>
      <c r="I63" s="43">
        <f>IFERROR(IF(INDEX(J!$A$1:$ZZ$200,MATCH($A63,J!$A$1:$A$200,0),MATCH(I$8,J!$A$1:$ZZ$1,0))&lt;&gt;"",INDEX(J!$A$1:$ZZ$200,MATCH($A63,J!$A$1:$A$200,0),MATCH(I$8,J!$A$1:$ZZ$1,0)),""),"")</f>
        <v>-0.18</v>
      </c>
      <c r="J63" s="43" t="str">
        <f>IFERROR(IF(INDEX(J!$A$1:$ZZ$200,MATCH($A63,J!$A$1:$A$200,0),MATCH(J$8,J!$A$1:$ZZ$1,0))&lt;&gt;"",INDEX(J!$A$1:$ZZ$200,MATCH($A63,J!$A$1:$A$200,0),MATCH(J$8,J!$A$1:$ZZ$1,0)),""),"")</f>
        <v/>
      </c>
      <c r="K63" s="10"/>
      <c r="L63" s="41">
        <f>IF(L62&lt;&gt;"",IF(INDEX(J!$A$1:$ZZ$200,MATCH(L62+1,J!$A$1:$A$200,0),MATCH(M$8,J!$A$1:$ZZ$1,0))&lt;&gt;"",L62+1,""),"")</f>
        <v>2022</v>
      </c>
      <c r="M63" s="43">
        <f>IFERROR(IF(INDEX(J!$A$1:$ZZ$200,MATCH($A63,J!$A$1:$A$200,0),MATCH(M$8,J!$A$1:$ZZ$1,0))&lt;&gt;"",INDEX(J!$A$1:$ZZ$200,MATCH($A63,J!$A$1:$A$200,0),MATCH(M$8,J!$A$1:$ZZ$1,0)),""),"")</f>
        <v>-0.45</v>
      </c>
      <c r="N63" s="43">
        <f>IFERROR(IF(INDEX(J!$A$1:$ZZ$200,MATCH($A63,J!$A$1:$A$200,0),MATCH(N$8,J!$A$1:$ZZ$1,0))&lt;&gt;"",INDEX(J!$A$1:$ZZ$200,MATCH($A63,J!$A$1:$A$200,0),MATCH(N$8,J!$A$1:$ZZ$1,0)),""),"")</f>
        <v>-0.19</v>
      </c>
      <c r="O63" s="43">
        <f>IFERROR(IF(INDEX(J!$A$1:$ZZ$200,MATCH($A63,J!$A$1:$A$200,0),MATCH(O$8,J!$A$1:$ZZ$1,0))&lt;&gt;"",INDEX(J!$A$1:$ZZ$200,MATCH($A63,J!$A$1:$A$200,0),MATCH(O$8,J!$A$1:$ZZ$1,0)),""),"")</f>
        <v>-0.49</v>
      </c>
      <c r="P63" s="10"/>
      <c r="Q63" s="41">
        <f>IF(Q62&lt;&gt;"",IF(INDEX(J!$A$1:$ZZ$200,MATCH(Q62+1,J!$A$1:$A$200,0),MATCH(R$8,J!$A$1:$ZZ$1,0))&lt;&gt;"",Q62+1,""),"")</f>
        <v>2022</v>
      </c>
      <c r="R63" s="43">
        <f>IFERROR(IF(INDEX(J!$A$1:$ZZ$200,MATCH($A63,J!$A$1:$A$200,0),MATCH(R$8,J!$A$1:$ZZ$1,0))&lt;&gt;"",INDEX(J!$A$1:$ZZ$200,MATCH($A63,J!$A$1:$A$200,0),MATCH(R$8,J!$A$1:$ZZ$1,0)),""),"")</f>
        <v>1.99</v>
      </c>
      <c r="S63" s="43">
        <f>IFERROR(IF(INDEX(J!$A$1:$ZZ$200,MATCH($A63,J!$A$1:$A$200,0),MATCH(S$8,J!$A$1:$ZZ$1,0))&lt;&gt;"",INDEX(J!$A$1:$ZZ$200,MATCH($A63,J!$A$1:$A$200,0),MATCH(S$8,J!$A$1:$ZZ$1,0)),""),"")</f>
        <v>74.239999999999995</v>
      </c>
      <c r="T63" s="43">
        <f>IFERROR(IF(INDEX(J!$A$1:$ZZ$200,MATCH($A63,J!$A$1:$A$200,0),MATCH(T$8,J!$A$1:$ZZ$1,0))&lt;&gt;"",INDEX(J!$A$1:$ZZ$200,MATCH($A63,J!$A$1:$A$200,0),MATCH(T$8,J!$A$1:$ZZ$1,0)),""),"")</f>
        <v>38.909999999999997</v>
      </c>
      <c r="U63" s="43">
        <f>IFERROR(IF(INDEX(J!$A$1:$ZZ$200,MATCH($A63,J!$A$1:$A$200,0),MATCH(U$8,J!$A$1:$ZZ$1,0))&lt;&gt;"",INDEX(J!$A$1:$ZZ$200,MATCH($A63,J!$A$1:$A$200,0),MATCH(U$8,J!$A$1:$ZZ$1,0)),""),"")</f>
        <v>8.5299999999999994</v>
      </c>
    </row>
    <row r="64" spans="1:21">
      <c r="A64" s="41">
        <f>IF(A63&lt;&gt;"",IF(INDEX(J!$A$1:$ZZ$200,MATCH(A63+1,J!$A$1:$A$200,0),MATCH(B$8,J!$A$1:$ZZ$1,0))&lt;&gt;"",A63+1,""),"")</f>
        <v>2023</v>
      </c>
      <c r="B64" s="42">
        <f>IFERROR(IF(INDEX(J!$A$1:$ZZ$200,MATCH($A64,J!$A$1:$A$200,0),MATCH(B$8,J!$A$1:$ZZ$1,0))&lt;&gt;"",INDEX(J!$A$1:$ZZ$200,MATCH($A64,J!$A$1:$A$200,0),MATCH(B$8,J!$A$1:$ZZ$1,0)),""),"")</f>
        <v>3606.17</v>
      </c>
      <c r="C64" s="43">
        <f>IFERROR(IF(INDEX(J!$A$1:$ZZ$200,MATCH($A64,J!$A$1:$A$200,0),MATCH(C$8,J!$A$1:$ZZ$1,0))&lt;&gt;"",INDEX(J!$A$1:$ZZ$200,MATCH($A64,J!$A$1:$A$200,0),MATCH(C$8,J!$A$1:$ZZ$1,0)),""),"")</f>
        <v>42.67</v>
      </c>
      <c r="D64" s="10"/>
      <c r="E64" s="41">
        <f>IF(E63&lt;&gt;"",IF(INDEX(J!$A$1:$ZZ$200,MATCH(E63+1,J!$A$1:$A$200,0),MATCH(F$8,J!$A$1:$ZZ$1,0))&lt;&gt;"",E63+1,""),"")</f>
        <v>2023</v>
      </c>
      <c r="F64" s="43">
        <f>IFERROR(IF(INDEX(J!$A$1:$ZZ$200,MATCH($A64,J!$A$1:$A$200,0),MATCH(F$8,J!$A$1:$ZZ$1,0))&lt;&gt;"",INDEX(J!$A$1:$ZZ$200,MATCH($A64,J!$A$1:$A$200,0),MATCH(F$8,J!$A$1:$ZZ$1,0)),""),"")</f>
        <v>0.35</v>
      </c>
      <c r="G64" s="43">
        <f>IFERROR(IF(INDEX(J!$A$1:$ZZ$200,MATCH($A64,J!$A$1:$A$200,0),MATCH(G$8,J!$A$1:$ZZ$1,0))&lt;&gt;"",INDEX(J!$A$1:$ZZ$200,MATCH($A64,J!$A$1:$A$200,0),MATCH(G$8,J!$A$1:$ZZ$1,0)),""),"")</f>
        <v>0.38</v>
      </c>
      <c r="H64" s="43">
        <f>IFERROR(IF(INDEX(J!$A$1:$ZZ$200,MATCH($A64,J!$A$1:$A$200,0),MATCH(H$8,J!$A$1:$ZZ$1,0))&lt;&gt;"",INDEX(J!$A$1:$ZZ$200,MATCH($A64,J!$A$1:$A$200,0),MATCH(H$8,J!$A$1:$ZZ$1,0)),""),"")</f>
        <v>0.28000000000000003</v>
      </c>
      <c r="I64" s="43">
        <f>IFERROR(IF(INDEX(J!$A$1:$ZZ$200,MATCH($A64,J!$A$1:$A$200,0),MATCH(I$8,J!$A$1:$ZZ$1,0))&lt;&gt;"",INDEX(J!$A$1:$ZZ$200,MATCH($A64,J!$A$1:$A$200,0),MATCH(I$8,J!$A$1:$ZZ$1,0)),""),"")</f>
        <v>-0.46</v>
      </c>
      <c r="J64" s="44" t="str">
        <f>IFERROR(IF(INDEX(J!$A$1:$ZZ$200,MATCH($A64,J!$A$1:$A$200,0),MATCH(J$8,J!$A$1:$ZZ$1,0))&lt;&gt;"",INDEX(J!$A$1:$ZZ$200,MATCH($A64,J!$A$1:$A$200,0),MATCH(J$8,J!$A$1:$ZZ$1,0)),""),"")</f>
        <v/>
      </c>
      <c r="K64" s="10"/>
      <c r="L64" s="41">
        <f>IF(L63&lt;&gt;"",IF(INDEX(J!$A$1:$ZZ$200,MATCH(L63+1,J!$A$1:$A$200,0),MATCH(M$8,J!$A$1:$ZZ$1,0))&lt;&gt;"",L63+1,""),"")</f>
        <v>2023</v>
      </c>
      <c r="M64" s="43">
        <f>IFERROR(IF(INDEX(J!$A$1:$ZZ$200,MATCH($A64,J!$A$1:$A$200,0),MATCH(M$8,J!$A$1:$ZZ$1,0))&lt;&gt;"",INDEX(J!$A$1:$ZZ$200,MATCH($A64,J!$A$1:$A$200,0),MATCH(M$8,J!$A$1:$ZZ$1,0)),""),"")</f>
        <v>-1.91</v>
      </c>
      <c r="N64" s="43">
        <f>IFERROR(IF(INDEX(J!$A$1:$ZZ$200,MATCH($A64,J!$A$1:$A$200,0),MATCH(N$8,J!$A$1:$ZZ$1,0))&lt;&gt;"",INDEX(J!$A$1:$ZZ$200,MATCH($A64,J!$A$1:$A$200,0),MATCH(N$8,J!$A$1:$ZZ$1,0)),""),"")</f>
        <v>-0.42</v>
      </c>
      <c r="O64" s="43">
        <f>IFERROR(IF(INDEX(J!$A$1:$ZZ$200,MATCH($A64,J!$A$1:$A$200,0),MATCH(O$8,J!$A$1:$ZZ$1,0))&lt;&gt;"",INDEX(J!$A$1:$ZZ$200,MATCH($A64,J!$A$1:$A$200,0),MATCH(O$8,J!$A$1:$ZZ$1,0)),""),"")</f>
        <v>-1.75</v>
      </c>
      <c r="P64" s="10"/>
      <c r="Q64" s="41">
        <f>IF(Q63&lt;&gt;"",IF(INDEX(J!$A$1:$ZZ$200,MATCH(Q63+1,J!$A$1:$A$200,0),MATCH(R$8,J!$A$1:$ZZ$1,0))&lt;&gt;"",Q63+1,""),"")</f>
        <v>2023</v>
      </c>
      <c r="R64" s="43">
        <f>IFERROR(IF(INDEX(J!$A$1:$ZZ$200,MATCH($A64,J!$A$1:$A$200,0),MATCH(R$8,J!$A$1:$ZZ$1,0))&lt;&gt;"",INDEX(J!$A$1:$ZZ$200,MATCH($A64,J!$A$1:$A$200,0),MATCH(R$8,J!$A$1:$ZZ$1,0)),""),"")</f>
        <v>1.83</v>
      </c>
      <c r="S64" s="43">
        <f>IFERROR(IF(INDEX(J!$A$1:$ZZ$200,MATCH($A64,J!$A$1:$A$200,0),MATCH(S$8,J!$A$1:$ZZ$1,0))&lt;&gt;"",INDEX(J!$A$1:$ZZ$200,MATCH($A64,J!$A$1:$A$200,0),MATCH(S$8,J!$A$1:$ZZ$1,0)),""),"")</f>
        <v>74.38</v>
      </c>
      <c r="T64" s="43">
        <f>IFERROR(IF(INDEX(J!$A$1:$ZZ$200,MATCH($A64,J!$A$1:$A$200,0),MATCH(T$8,J!$A$1:$ZZ$1,0))&lt;&gt;"",INDEX(J!$A$1:$ZZ$200,MATCH($A64,J!$A$1:$A$200,0),MATCH(T$8,J!$A$1:$ZZ$1,0)),""),"")</f>
        <v>39.22</v>
      </c>
      <c r="U64" s="43">
        <f>IFERROR(IF(INDEX(J!$A$1:$ZZ$200,MATCH($A64,J!$A$1:$A$200,0),MATCH(U$8,J!$A$1:$ZZ$1,0))&lt;&gt;"",INDEX(J!$A$1:$ZZ$200,MATCH($A64,J!$A$1:$A$200,0),MATCH(U$8,J!$A$1:$ZZ$1,0)),""),"")</f>
        <v>8.36</v>
      </c>
    </row>
    <row r="65" spans="1:21">
      <c r="A65" s="41">
        <f>IF(A64&lt;&gt;"",IF(INDEX(J!$A$1:$ZZ$200,MATCH(A64+1,J!$A$1:$A$200,0),MATCH(B$8,J!$A$1:$ZZ$1,0))&lt;&gt;"",A64+1,""),"")</f>
        <v>2024</v>
      </c>
      <c r="B65" s="42">
        <f>IFERROR(IF(INDEX(J!$A$1:$ZZ$200,MATCH($A65,J!$A$1:$A$200,0),MATCH(B$8,J!$A$1:$ZZ$1,0))&lt;&gt;"",INDEX(J!$A$1:$ZZ$200,MATCH($A65,J!$A$1:$A$200,0),MATCH(B$8,J!$A$1:$ZZ$1,0)),""),"")</f>
        <v>3620.59</v>
      </c>
      <c r="C65" s="43">
        <f>IFERROR(IF(INDEX(J!$A$1:$ZZ$200,MATCH($A65,J!$A$1:$A$200,0),MATCH(C$8,J!$A$1:$ZZ$1,0))&lt;&gt;"",INDEX(J!$A$1:$ZZ$200,MATCH($A65,J!$A$1:$A$200,0),MATCH(C$8,J!$A$1:$ZZ$1,0)),""),"")</f>
        <v>42.71</v>
      </c>
      <c r="D65" s="10"/>
      <c r="E65" s="41">
        <f>IF(E64&lt;&gt;"",IF(INDEX(J!$A$1:$ZZ$200,MATCH(E64+1,J!$A$1:$A$200,0),MATCH(F$8,J!$A$1:$ZZ$1,0))&lt;&gt;"",E64+1,""),"")</f>
        <v>2024</v>
      </c>
      <c r="F65" s="43">
        <f>IFERROR(IF(INDEX(J!$A$1:$ZZ$200,MATCH($A65,J!$A$1:$A$200,0),MATCH(F$8,J!$A$1:$ZZ$1,0))&lt;&gt;"",INDEX(J!$A$1:$ZZ$200,MATCH($A65,J!$A$1:$A$200,0),MATCH(F$8,J!$A$1:$ZZ$1,0)),""),"")</f>
        <v>0.05</v>
      </c>
      <c r="G65" s="43">
        <f>IFERROR(IF(INDEX(J!$A$1:$ZZ$200,MATCH($A65,J!$A$1:$A$200,0),MATCH(G$8,J!$A$1:$ZZ$1,0))&lt;&gt;"",INDEX(J!$A$1:$ZZ$200,MATCH($A65,J!$A$1:$A$200,0),MATCH(G$8,J!$A$1:$ZZ$1,0)),""),"")</f>
        <v>0.34</v>
      </c>
      <c r="H65" s="43">
        <f>IFERROR(IF(INDEX(J!$A$1:$ZZ$200,MATCH($A65,J!$A$1:$A$200,0),MATCH(H$8,J!$A$1:$ZZ$1,0))&lt;&gt;"",INDEX(J!$A$1:$ZZ$200,MATCH($A65,J!$A$1:$A$200,0),MATCH(H$8,J!$A$1:$ZZ$1,0)),""),"")</f>
        <v>-7.0000000000000007E-2</v>
      </c>
      <c r="I65" s="43">
        <f>IFERROR(IF(INDEX(J!$A$1:$ZZ$200,MATCH($A65,J!$A$1:$A$200,0),MATCH(I$8,J!$A$1:$ZZ$1,0))&lt;&gt;"",INDEX(J!$A$1:$ZZ$200,MATCH($A65,J!$A$1:$A$200,0),MATCH(I$8,J!$A$1:$ZZ$1,0)),""),"")</f>
        <v>-0.35</v>
      </c>
      <c r="J65" s="44" t="str">
        <f>IFERROR(IF(INDEX(J!$A$1:$ZZ$200,MATCH($A65,J!$A$1:$A$200,0),MATCH(J$8,J!$A$1:$ZZ$1,0))&lt;&gt;"",INDEX(J!$A$1:$ZZ$200,MATCH($A65,J!$A$1:$A$200,0),MATCH(J$8,J!$A$1:$ZZ$1,0)),""),"")</f>
        <v/>
      </c>
      <c r="K65" s="10"/>
      <c r="L65" s="41">
        <f>IF(L64&lt;&gt;"",IF(INDEX(J!$A$1:$ZZ$200,MATCH(L64+1,J!$A$1:$A$200,0),MATCH(M$8,J!$A$1:$ZZ$1,0))&lt;&gt;"",L64+1,""),"")</f>
        <v>2024</v>
      </c>
      <c r="M65" s="43">
        <f>IFERROR(IF(INDEX(J!$A$1:$ZZ$200,MATCH($A65,J!$A$1:$A$200,0),MATCH(M$8,J!$A$1:$ZZ$1,0))&lt;&gt;"",INDEX(J!$A$1:$ZZ$200,MATCH($A65,J!$A$1:$A$200,0),MATCH(M$8,J!$A$1:$ZZ$1,0)),""),"")</f>
        <v>-2.87</v>
      </c>
      <c r="N65" s="43">
        <f>IFERROR(IF(INDEX(J!$A$1:$ZZ$200,MATCH($A65,J!$A$1:$A$200,0),MATCH(N$8,J!$A$1:$ZZ$1,0))&lt;&gt;"",INDEX(J!$A$1:$ZZ$200,MATCH($A65,J!$A$1:$A$200,0),MATCH(N$8,J!$A$1:$ZZ$1,0)),""),"")</f>
        <v>-0.28000000000000003</v>
      </c>
      <c r="O65" s="43">
        <f>IFERROR(IF(INDEX(J!$A$1:$ZZ$200,MATCH($A65,J!$A$1:$A$200,0),MATCH(O$8,J!$A$1:$ZZ$1,0))&lt;&gt;"",INDEX(J!$A$1:$ZZ$200,MATCH($A65,J!$A$1:$A$200,0),MATCH(O$8,J!$A$1:$ZZ$1,0)),""),"")</f>
        <v>-2.92</v>
      </c>
      <c r="P65" s="10"/>
      <c r="Q65" s="41">
        <f>IF(Q64&lt;&gt;"",IF(INDEX(J!$A$1:$ZZ$200,MATCH(Q64+1,J!$A$1:$A$200,0),MATCH(R$8,J!$A$1:$ZZ$1,0))&lt;&gt;"",Q64+1,""),"")</f>
        <v>2024</v>
      </c>
      <c r="R65" s="43">
        <f>IFERROR(IF(INDEX(J!$A$1:$ZZ$200,MATCH($A65,J!$A$1:$A$200,0),MATCH(R$8,J!$A$1:$ZZ$1,0))&lt;&gt;"",INDEX(J!$A$1:$ZZ$200,MATCH($A65,J!$A$1:$A$200,0),MATCH(R$8,J!$A$1:$ZZ$1,0)),""),"")</f>
        <v>1.75</v>
      </c>
      <c r="S65" s="43">
        <f>IFERROR(IF(INDEX(J!$A$1:$ZZ$200,MATCH($A65,J!$A$1:$A$200,0),MATCH(S$8,J!$A$1:$ZZ$1,0))&lt;&gt;"",INDEX(J!$A$1:$ZZ$200,MATCH($A65,J!$A$1:$A$200,0),MATCH(S$8,J!$A$1:$ZZ$1,0)),""),"")</f>
        <v>74.47</v>
      </c>
      <c r="T65" s="43">
        <f>IFERROR(IF(INDEX(J!$A$1:$ZZ$200,MATCH($A65,J!$A$1:$A$200,0),MATCH(T$8,J!$A$1:$ZZ$1,0))&lt;&gt;"",INDEX(J!$A$1:$ZZ$200,MATCH($A65,J!$A$1:$A$200,0),MATCH(T$8,J!$A$1:$ZZ$1,0)),""),"")</f>
        <v>38.85</v>
      </c>
      <c r="U65" s="43">
        <f>IFERROR(IF(INDEX(J!$A$1:$ZZ$200,MATCH($A65,J!$A$1:$A$200,0),MATCH(U$8,J!$A$1:$ZZ$1,0))&lt;&gt;"",INDEX(J!$A$1:$ZZ$200,MATCH($A65,J!$A$1:$A$200,0),MATCH(U$8,J!$A$1:$ZZ$1,0)),""),"")</f>
        <v>7.85</v>
      </c>
    </row>
    <row r="66" spans="1:21">
      <c r="A66" s="41">
        <f>IF(A65&lt;&gt;"",IF(INDEX(J!$A$1:$ZZ$200,MATCH(A65+1,J!$A$1:$A$200,0),MATCH(B$8,J!$A$1:$ZZ$1,0))&lt;&gt;"",A65+1,""),"")</f>
        <v>2025</v>
      </c>
      <c r="B66" s="42">
        <f>IFERROR(IF(INDEX(J!$A$1:$ZZ$200,MATCH($A66,J!$A$1:$A$200,0),MATCH(B$8,J!$A$1:$ZZ$1,0))&lt;&gt;"",INDEX(J!$A$1:$ZZ$200,MATCH($A66,J!$A$1:$A$200,0),MATCH(B$8,J!$A$1:$ZZ$1,0)),""),"")</f>
        <v>3633.84</v>
      </c>
      <c r="C66" s="43">
        <f>IFERROR(IF(INDEX(J!$A$1:$ZZ$200,MATCH($A66,J!$A$1:$A$200,0),MATCH(C$8,J!$A$1:$ZZ$1,0))&lt;&gt;"",INDEX(J!$A$1:$ZZ$200,MATCH($A66,J!$A$1:$A$200,0),MATCH(C$8,J!$A$1:$ZZ$1,0)),""),"")</f>
        <v>42.77</v>
      </c>
      <c r="D66" s="10"/>
      <c r="E66" s="41">
        <f>IF(E65&lt;&gt;"",IF(INDEX(J!$A$1:$ZZ$200,MATCH(E65+1,J!$A$1:$A$200,0),MATCH(F$8,J!$A$1:$ZZ$1,0))&lt;&gt;"",E65+1,""),"")</f>
        <v>2025</v>
      </c>
      <c r="F66" s="43">
        <f>IFERROR(IF(INDEX(J!$A$1:$ZZ$200,MATCH($A66,J!$A$1:$A$200,0),MATCH(F$8,J!$A$1:$ZZ$1,0))&lt;&gt;"",INDEX(J!$A$1:$ZZ$200,MATCH($A66,J!$A$1:$A$200,0),MATCH(F$8,J!$A$1:$ZZ$1,0)),""),"")</f>
        <v>-0.13</v>
      </c>
      <c r="G66" s="43">
        <f>IFERROR(IF(INDEX(J!$A$1:$ZZ$200,MATCH($A66,J!$A$1:$A$200,0),MATCH(G$8,J!$A$1:$ZZ$1,0))&lt;&gt;"",INDEX(J!$A$1:$ZZ$200,MATCH($A66,J!$A$1:$A$200,0),MATCH(G$8,J!$A$1:$ZZ$1,0)),""),"")</f>
        <v>0.3</v>
      </c>
      <c r="H66" s="43">
        <f>IFERROR(IF(INDEX(J!$A$1:$ZZ$200,MATCH($A66,J!$A$1:$A$200,0),MATCH(H$8,J!$A$1:$ZZ$1,0))&lt;&gt;"",INDEX(J!$A$1:$ZZ$200,MATCH($A66,J!$A$1:$A$200,0),MATCH(H$8,J!$A$1:$ZZ$1,0)),""),"")</f>
        <v>-0.26</v>
      </c>
      <c r="I66" s="43">
        <f>IFERROR(IF(INDEX(J!$A$1:$ZZ$200,MATCH($A66,J!$A$1:$A$200,0),MATCH(I$8,J!$A$1:$ZZ$1,0))&lt;&gt;"",INDEX(J!$A$1:$ZZ$200,MATCH($A66,J!$A$1:$A$200,0),MATCH(I$8,J!$A$1:$ZZ$1,0)),""),"")</f>
        <v>-0.34</v>
      </c>
      <c r="J66" s="44" t="str">
        <f>IFERROR(IF(INDEX(J!$A$1:$ZZ$200,MATCH($A66,J!$A$1:$A$200,0),MATCH(J$8,J!$A$1:$ZZ$1,0))&lt;&gt;"",INDEX(J!$A$1:$ZZ$200,MATCH($A66,J!$A$1:$A$200,0),MATCH(J$8,J!$A$1:$ZZ$1,0)),""),"")</f>
        <v/>
      </c>
      <c r="K66" s="10"/>
      <c r="L66" s="41">
        <f>IF(L65&lt;&gt;"",IF(INDEX(J!$A$1:$ZZ$200,MATCH(L65+1,J!$A$1:$A$200,0),MATCH(M$8,J!$A$1:$ZZ$1,0))&lt;&gt;"",L65+1,""),"")</f>
        <v>2025</v>
      </c>
      <c r="M66" s="43">
        <f>IFERROR(IF(INDEX(J!$A$1:$ZZ$200,MATCH($A66,J!$A$1:$A$200,0),MATCH(M$8,J!$A$1:$ZZ$1,0))&lt;&gt;"",INDEX(J!$A$1:$ZZ$200,MATCH($A66,J!$A$1:$A$200,0),MATCH(M$8,J!$A$1:$ZZ$1,0)),""),"")</f>
        <v>-3.06</v>
      </c>
      <c r="N66" s="43">
        <f>IFERROR(IF(INDEX(J!$A$1:$ZZ$200,MATCH($A66,J!$A$1:$A$200,0),MATCH(N$8,J!$A$1:$ZZ$1,0))&lt;&gt;"",INDEX(J!$A$1:$ZZ$200,MATCH($A66,J!$A$1:$A$200,0),MATCH(N$8,J!$A$1:$ZZ$1,0)),""),"")</f>
        <v>-0.71</v>
      </c>
      <c r="O66" s="43">
        <f>IFERROR(IF(INDEX(J!$A$1:$ZZ$200,MATCH($A66,J!$A$1:$A$200,0),MATCH(O$8,J!$A$1:$ZZ$1,0))&lt;&gt;"",INDEX(J!$A$1:$ZZ$200,MATCH($A66,J!$A$1:$A$200,0),MATCH(O$8,J!$A$1:$ZZ$1,0)),""),"")</f>
        <v>-2.8</v>
      </c>
      <c r="P66" s="10"/>
      <c r="Q66" s="41">
        <f>IF(Q65&lt;&gt;"",IF(INDEX(J!$A$1:$ZZ$200,MATCH(Q65+1,J!$A$1:$A$200,0),MATCH(R$8,J!$A$1:$ZZ$1,0))&lt;&gt;"",Q65+1,""),"")</f>
        <v>2025</v>
      </c>
      <c r="R66" s="43">
        <f>IFERROR(IF(INDEX(J!$A$1:$ZZ$200,MATCH($A66,J!$A$1:$A$200,0),MATCH(R$8,J!$A$1:$ZZ$1,0))&lt;&gt;"",INDEX(J!$A$1:$ZZ$200,MATCH($A66,J!$A$1:$A$200,0),MATCH(R$8,J!$A$1:$ZZ$1,0)),""),"")</f>
        <v>1.64</v>
      </c>
      <c r="S66" s="43">
        <f>IFERROR(IF(INDEX(J!$A$1:$ZZ$200,MATCH($A66,J!$A$1:$A$200,0),MATCH(S$8,J!$A$1:$ZZ$1,0))&lt;&gt;"",INDEX(J!$A$1:$ZZ$200,MATCH($A66,J!$A$1:$A$200,0),MATCH(S$8,J!$A$1:$ZZ$1,0)),""),"")</f>
        <v>74.52</v>
      </c>
      <c r="T66" s="43">
        <f>IFERROR(IF(INDEX(J!$A$1:$ZZ$200,MATCH($A66,J!$A$1:$A$200,0),MATCH(T$8,J!$A$1:$ZZ$1,0))&lt;&gt;"",INDEX(J!$A$1:$ZZ$200,MATCH($A66,J!$A$1:$A$200,0),MATCH(T$8,J!$A$1:$ZZ$1,0)),""),"")</f>
        <v>38.700000000000003</v>
      </c>
      <c r="U66" s="43">
        <f>IFERROR(IF(INDEX(J!$A$1:$ZZ$200,MATCH($A66,J!$A$1:$A$200,0),MATCH(U$8,J!$A$1:$ZZ$1,0))&lt;&gt;"",INDEX(J!$A$1:$ZZ$200,MATCH($A66,J!$A$1:$A$200,0),MATCH(U$8,J!$A$1:$ZZ$1,0)),""),"")</f>
        <v>7.59</v>
      </c>
    </row>
    <row r="67" spans="1:21">
      <c r="A67" s="41">
        <f>IF(A66&lt;&gt;"",IF(INDEX(J!$A$1:$ZZ$200,MATCH(A66+1,J!$A$1:$A$200,0),MATCH(B$8,J!$A$1:$ZZ$1,0))&lt;&gt;"",A66+1,""),"")</f>
        <v>2026</v>
      </c>
      <c r="B67" s="42">
        <f>IFERROR(IF(INDEX(J!$A$1:$ZZ$200,MATCH($A67,J!$A$1:$A$200,0),MATCH(B$8,J!$A$1:$ZZ$1,0))&lt;&gt;"",INDEX(J!$A$1:$ZZ$200,MATCH($A67,J!$A$1:$A$200,0),MATCH(B$8,J!$A$1:$ZZ$1,0)),""),"")</f>
        <v>3637.2</v>
      </c>
      <c r="C67" s="43">
        <f>IFERROR(IF(INDEX(J!$A$1:$ZZ$200,MATCH($A67,J!$A$1:$A$200,0),MATCH(C$8,J!$A$1:$ZZ$1,0))&lt;&gt;"",INDEX(J!$A$1:$ZZ$200,MATCH($A67,J!$A$1:$A$200,0),MATCH(C$8,J!$A$1:$ZZ$1,0)),""),"")</f>
        <v>42.73</v>
      </c>
      <c r="D67" s="10"/>
      <c r="E67" s="41">
        <f>IF(E66&lt;&gt;"",IF(INDEX(J!$A$1:$ZZ$200,MATCH(E66+1,J!$A$1:$A$200,0),MATCH(F$8,J!$A$1:$ZZ$1,0))&lt;&gt;"",E66+1,""),"")</f>
        <v>2026</v>
      </c>
      <c r="F67" s="43">
        <f>IFERROR(IF(INDEX(J!$A$1:$ZZ$200,MATCH($A67,J!$A$1:$A$200,0),MATCH(F$8,J!$A$1:$ZZ$1,0))&lt;&gt;"",INDEX(J!$A$1:$ZZ$200,MATCH($A67,J!$A$1:$A$200,0),MATCH(F$8,J!$A$1:$ZZ$1,0)),""),"")</f>
        <v>-0.22</v>
      </c>
      <c r="G67" s="43">
        <f>IFERROR(IF(INDEX(J!$A$1:$ZZ$200,MATCH($A67,J!$A$1:$A$200,0),MATCH(G$8,J!$A$1:$ZZ$1,0))&lt;&gt;"",INDEX(J!$A$1:$ZZ$200,MATCH($A67,J!$A$1:$A$200,0),MATCH(G$8,J!$A$1:$ZZ$1,0)),""),"")</f>
        <v>0.26</v>
      </c>
      <c r="H67" s="43">
        <f>IFERROR(IF(INDEX(J!$A$1:$ZZ$200,MATCH($A67,J!$A$1:$A$200,0),MATCH(H$8,J!$A$1:$ZZ$1,0))&lt;&gt;"",INDEX(J!$A$1:$ZZ$200,MATCH($A67,J!$A$1:$A$200,0),MATCH(H$8,J!$A$1:$ZZ$1,0)),""),"")</f>
        <v>-0.55000000000000004</v>
      </c>
      <c r="I67" s="43">
        <f>IFERROR(IF(INDEX(J!$A$1:$ZZ$200,MATCH($A67,J!$A$1:$A$200,0),MATCH(I$8,J!$A$1:$ZZ$1,0))&lt;&gt;"",INDEX(J!$A$1:$ZZ$200,MATCH($A67,J!$A$1:$A$200,0),MATCH(I$8,J!$A$1:$ZZ$1,0)),""),"")</f>
        <v>-0.18</v>
      </c>
      <c r="J67" s="44" t="str">
        <f>IFERROR(IF(INDEX(J!$A$1:$ZZ$200,MATCH($A67,J!$A$1:$A$200,0),MATCH(J$8,J!$A$1:$ZZ$1,0))&lt;&gt;"",INDEX(J!$A$1:$ZZ$200,MATCH($A67,J!$A$1:$A$200,0),MATCH(J$8,J!$A$1:$ZZ$1,0)),""),"")</f>
        <v/>
      </c>
      <c r="K67" s="10"/>
      <c r="L67" s="41" t="str">
        <f>IF(L66&lt;&gt;"",IF(INDEX(J!$A$1:$ZZ$200,MATCH(L66+1,J!$A$1:$A$200,0),MATCH(M$8,J!$A$1:$ZZ$1,0))&lt;&gt;"",L66+1,""),"")</f>
        <v/>
      </c>
      <c r="M67" s="43" t="str">
        <f>IFERROR(IF(INDEX(J!$A$1:$ZZ$200,MATCH($A67,J!$A$1:$A$200,0),MATCH(M$8,J!$A$1:$ZZ$1,0))&lt;&gt;"",INDEX(J!$A$1:$ZZ$200,MATCH($A67,J!$A$1:$A$200,0),MATCH(M$8,J!$A$1:$ZZ$1,0)),""),"")</f>
        <v/>
      </c>
      <c r="N67" s="43" t="str">
        <f>IFERROR(IF(INDEX(J!$A$1:$ZZ$200,MATCH($A67,J!$A$1:$A$200,0),MATCH(N$8,J!$A$1:$ZZ$1,0))&lt;&gt;"",INDEX(J!$A$1:$ZZ$200,MATCH($A67,J!$A$1:$A$200,0),MATCH(N$8,J!$A$1:$ZZ$1,0)),""),"")</f>
        <v/>
      </c>
      <c r="O67" s="43" t="str">
        <f>IFERROR(IF(INDEX(J!$A$1:$ZZ$200,MATCH($A67,J!$A$1:$A$200,0),MATCH(O$8,J!$A$1:$ZZ$1,0))&lt;&gt;"",INDEX(J!$A$1:$ZZ$200,MATCH($A67,J!$A$1:$A$200,0),MATCH(O$8,J!$A$1:$ZZ$1,0)),""),"")</f>
        <v/>
      </c>
      <c r="P67" s="10"/>
      <c r="Q67" s="41">
        <f>IF(Q66&lt;&gt;"",IF(INDEX(J!$A$1:$ZZ$200,MATCH(Q66+1,J!$A$1:$A$200,0),MATCH(R$8,J!$A$1:$ZZ$1,0))&lt;&gt;"",Q66+1,""),"")</f>
        <v>2026</v>
      </c>
      <c r="R67" s="43">
        <f>IFERROR(IF(INDEX(J!$A$1:$ZZ$200,MATCH($A67,J!$A$1:$A$200,0),MATCH(R$8,J!$A$1:$ZZ$1,0))&lt;&gt;"",INDEX(J!$A$1:$ZZ$200,MATCH($A67,J!$A$1:$A$200,0),MATCH(R$8,J!$A$1:$ZZ$1,0)),""),"")</f>
        <v>1.49</v>
      </c>
      <c r="S67" s="43">
        <f>IFERROR(IF(INDEX(J!$A$1:$ZZ$200,MATCH($A67,J!$A$1:$A$200,0),MATCH(S$8,J!$A$1:$ZZ$1,0))&lt;&gt;"",INDEX(J!$A$1:$ZZ$200,MATCH($A67,J!$A$1:$A$200,0),MATCH(S$8,J!$A$1:$ZZ$1,0)),""),"")</f>
        <v>74.37</v>
      </c>
      <c r="T67" s="43">
        <f>IFERROR(IF(INDEX(J!$A$1:$ZZ$200,MATCH($A67,J!$A$1:$A$200,0),MATCH(T$8,J!$A$1:$ZZ$1,0))&lt;&gt;"",INDEX(J!$A$1:$ZZ$200,MATCH($A67,J!$A$1:$A$200,0),MATCH(T$8,J!$A$1:$ZZ$1,0)),""),"")</f>
        <v>38.44</v>
      </c>
      <c r="U67" s="43">
        <f>IFERROR(IF(INDEX(J!$A$1:$ZZ$200,MATCH($A67,J!$A$1:$A$200,0),MATCH(U$8,J!$A$1:$ZZ$1,0))&lt;&gt;"",INDEX(J!$A$1:$ZZ$200,MATCH($A67,J!$A$1:$A$200,0),MATCH(U$8,J!$A$1:$ZZ$1,0)),""),"")</f>
        <v>7.31</v>
      </c>
    </row>
    <row r="68" spans="1:21">
      <c r="A68" s="41">
        <f>IF(A67&lt;&gt;"",IF(INDEX(J!$A$1:$ZZ$200,MATCH(A67+1,J!$A$1:$A$200,0),MATCH(B$8,J!$A$1:$ZZ$1,0))&lt;&gt;"",A67+1,""),"")</f>
        <v>2027</v>
      </c>
      <c r="B68" s="42">
        <f>IFERROR(IF(INDEX(J!$A$1:$ZZ$200,MATCH($A68,J!$A$1:$A$200,0),MATCH(B$8,J!$A$1:$ZZ$1,0))&lt;&gt;"",INDEX(J!$A$1:$ZZ$200,MATCH($A68,J!$A$1:$A$200,0),MATCH(B$8,J!$A$1:$ZZ$1,0)),""),"")</f>
        <v>3637.31</v>
      </c>
      <c r="C68" s="43">
        <f>IFERROR(IF(INDEX(J!$A$1:$ZZ$200,MATCH($A68,J!$A$1:$A$200,0),MATCH(C$8,J!$A$1:$ZZ$1,0))&lt;&gt;"",INDEX(J!$A$1:$ZZ$200,MATCH($A68,J!$A$1:$A$200,0),MATCH(C$8,J!$A$1:$ZZ$1,0)),""),"")</f>
        <v>42.66</v>
      </c>
      <c r="D68" s="10"/>
      <c r="E68" s="41">
        <f>IF(E67&lt;&gt;"",IF(INDEX(J!$A$1:$ZZ$200,MATCH(E67+1,J!$A$1:$A$200,0),MATCH(F$8,J!$A$1:$ZZ$1,0))&lt;&gt;"",E67+1,""),"")</f>
        <v>2027</v>
      </c>
      <c r="F68" s="43">
        <f>IFERROR(IF(INDEX(J!$A$1:$ZZ$200,MATCH($A68,J!$A$1:$A$200,0),MATCH(F$8,J!$A$1:$ZZ$1,0))&lt;&gt;"",INDEX(J!$A$1:$ZZ$200,MATCH($A68,J!$A$1:$A$200,0),MATCH(F$8,J!$A$1:$ZZ$1,0)),""),"")</f>
        <v>-0.31</v>
      </c>
      <c r="G68" s="43">
        <f>IFERROR(IF(INDEX(J!$A$1:$ZZ$200,MATCH($A68,J!$A$1:$A$200,0),MATCH(G$8,J!$A$1:$ZZ$1,0))&lt;&gt;"",INDEX(J!$A$1:$ZZ$200,MATCH($A68,J!$A$1:$A$200,0),MATCH(G$8,J!$A$1:$ZZ$1,0)),""),"")</f>
        <v>0.24</v>
      </c>
      <c r="H68" s="43">
        <f>IFERROR(IF(INDEX(J!$A$1:$ZZ$200,MATCH($A68,J!$A$1:$A$200,0),MATCH(H$8,J!$A$1:$ZZ$1,0))&lt;&gt;"",INDEX(J!$A$1:$ZZ$200,MATCH($A68,J!$A$1:$A$200,0),MATCH(H$8,J!$A$1:$ZZ$1,0)),""),"")</f>
        <v>-0.67</v>
      </c>
      <c r="I68" s="43">
        <f>IFERROR(IF(INDEX(J!$A$1:$ZZ$200,MATCH($A68,J!$A$1:$A$200,0),MATCH(I$8,J!$A$1:$ZZ$1,0))&lt;&gt;"",INDEX(J!$A$1:$ZZ$200,MATCH($A68,J!$A$1:$A$200,0),MATCH(I$8,J!$A$1:$ZZ$1,0)),""),"")</f>
        <v>-0.19</v>
      </c>
      <c r="J68" s="44" t="str">
        <f>IFERROR(IF(INDEX(J!$A$1:$ZZ$200,MATCH($A68,J!$A$1:$A$200,0),MATCH(J$8,J!$A$1:$ZZ$1,0))&lt;&gt;"",INDEX(J!$A$1:$ZZ$200,MATCH($A68,J!$A$1:$A$200,0),MATCH(J$8,J!$A$1:$ZZ$1,0)),""),"")</f>
        <v/>
      </c>
      <c r="K68" s="10"/>
      <c r="L68" s="41" t="str">
        <f>IF(L67&lt;&gt;"",IF(INDEX(J!$A$1:$ZZ$200,MATCH(L67+1,J!$A$1:$A$200,0),MATCH(M$8,J!$A$1:$ZZ$1,0))&lt;&gt;"",L67+1,""),"")</f>
        <v/>
      </c>
      <c r="M68" s="43" t="str">
        <f>IFERROR(IF(INDEX(J!$A$1:$ZZ$200,MATCH($A68,J!$A$1:$A$200,0),MATCH(M$8,J!$A$1:$ZZ$1,0))&lt;&gt;"",INDEX(J!$A$1:$ZZ$200,MATCH($A68,J!$A$1:$A$200,0),MATCH(M$8,J!$A$1:$ZZ$1,0)),""),"")</f>
        <v/>
      </c>
      <c r="N68" s="43" t="str">
        <f>IFERROR(IF(INDEX(J!$A$1:$ZZ$200,MATCH($A68,J!$A$1:$A$200,0),MATCH(N$8,J!$A$1:$ZZ$1,0))&lt;&gt;"",INDEX(J!$A$1:$ZZ$200,MATCH($A68,J!$A$1:$A$200,0),MATCH(N$8,J!$A$1:$ZZ$1,0)),""),"")</f>
        <v/>
      </c>
      <c r="O68" s="43" t="str">
        <f>IFERROR(IF(INDEX(J!$A$1:$ZZ$200,MATCH($A68,J!$A$1:$A$200,0),MATCH(O$8,J!$A$1:$ZZ$1,0))&lt;&gt;"",INDEX(J!$A$1:$ZZ$200,MATCH($A68,J!$A$1:$A$200,0),MATCH(O$8,J!$A$1:$ZZ$1,0)),""),"")</f>
        <v/>
      </c>
      <c r="P68" s="10"/>
      <c r="Q68" s="41">
        <f>IF(Q67&lt;&gt;"",IF(INDEX(J!$A$1:$ZZ$200,MATCH(Q67+1,J!$A$1:$A$200,0),MATCH(R$8,J!$A$1:$ZZ$1,0))&lt;&gt;"",Q67+1,""),"")</f>
        <v>2027</v>
      </c>
      <c r="R68" s="43">
        <f>IFERROR(IF(INDEX(J!$A$1:$ZZ$200,MATCH($A68,J!$A$1:$A$200,0),MATCH(R$8,J!$A$1:$ZZ$1,0))&lt;&gt;"",INDEX(J!$A$1:$ZZ$200,MATCH($A68,J!$A$1:$A$200,0),MATCH(R$8,J!$A$1:$ZZ$1,0)),""),"")</f>
        <v>1.33</v>
      </c>
      <c r="S68" s="43">
        <f>IFERROR(IF(INDEX(J!$A$1:$ZZ$200,MATCH($A68,J!$A$1:$A$200,0),MATCH(S$8,J!$A$1:$ZZ$1,0))&lt;&gt;"",INDEX(J!$A$1:$ZZ$200,MATCH($A68,J!$A$1:$A$200,0),MATCH(S$8,J!$A$1:$ZZ$1,0)),""),"")</f>
        <v>74.12</v>
      </c>
      <c r="T68" s="43">
        <f>IFERROR(IF(INDEX(J!$A$1:$ZZ$200,MATCH($A68,J!$A$1:$A$200,0),MATCH(T$8,J!$A$1:$ZZ$1,0))&lt;&gt;"",INDEX(J!$A$1:$ZZ$200,MATCH($A68,J!$A$1:$A$200,0),MATCH(T$8,J!$A$1:$ZZ$1,0)),""),"")</f>
        <v>38.11</v>
      </c>
      <c r="U68" s="43">
        <f>IFERROR(IF(INDEX(J!$A$1:$ZZ$200,MATCH($A68,J!$A$1:$A$200,0),MATCH(U$8,J!$A$1:$ZZ$1,0))&lt;&gt;"",INDEX(J!$A$1:$ZZ$200,MATCH($A68,J!$A$1:$A$200,0),MATCH(U$8,J!$A$1:$ZZ$1,0)),""),"")</f>
        <v>7.04</v>
      </c>
    </row>
    <row r="69" spans="1:21">
      <c r="A69" s="41">
        <f>IF(A68&lt;&gt;"",IF(INDEX(J!$A$1:$ZZ$200,MATCH(A68+1,J!$A$1:$A$200,0),MATCH(B$8,J!$A$1:$ZZ$1,0))&lt;&gt;"",A68+1,""),"")</f>
        <v>2028</v>
      </c>
      <c r="B69" s="42">
        <f>IFERROR(IF(INDEX(J!$A$1:$ZZ$200,MATCH($A69,J!$A$1:$A$200,0),MATCH(B$8,J!$A$1:$ZZ$1,0))&lt;&gt;"",INDEX(J!$A$1:$ZZ$200,MATCH($A69,J!$A$1:$A$200,0),MATCH(B$8,J!$A$1:$ZZ$1,0)),""),"")</f>
        <v>3633.85</v>
      </c>
      <c r="C69" s="43">
        <f>IFERROR(IF(INDEX(J!$A$1:$ZZ$200,MATCH($A69,J!$A$1:$A$200,0),MATCH(C$8,J!$A$1:$ZZ$1,0))&lt;&gt;"",INDEX(J!$A$1:$ZZ$200,MATCH($A69,J!$A$1:$A$200,0),MATCH(C$8,J!$A$1:$ZZ$1,0)),""),"")</f>
        <v>42.57</v>
      </c>
      <c r="D69" s="10"/>
      <c r="E69" s="41">
        <f>IF(E68&lt;&gt;"",IF(INDEX(J!$A$1:$ZZ$200,MATCH(E68+1,J!$A$1:$A$200,0),MATCH(F$8,J!$A$1:$ZZ$1,0))&lt;&gt;"",E68+1,""),"")</f>
        <v>2028</v>
      </c>
      <c r="F69" s="43">
        <f>IFERROR(IF(INDEX(J!$A$1:$ZZ$200,MATCH($A69,J!$A$1:$A$200,0),MATCH(F$8,J!$A$1:$ZZ$1,0))&lt;&gt;"",INDEX(J!$A$1:$ZZ$200,MATCH($A69,J!$A$1:$A$200,0),MATCH(F$8,J!$A$1:$ZZ$1,0)),""),"")</f>
        <v>-0.36</v>
      </c>
      <c r="G69" s="43">
        <f>IFERROR(IF(INDEX(J!$A$1:$ZZ$200,MATCH($A69,J!$A$1:$A$200,0),MATCH(G$8,J!$A$1:$ZZ$1,0))&lt;&gt;"",INDEX(J!$A$1:$ZZ$200,MATCH($A69,J!$A$1:$A$200,0),MATCH(G$8,J!$A$1:$ZZ$1,0)),""),"")</f>
        <v>0.23</v>
      </c>
      <c r="H69" s="43">
        <f>IFERROR(IF(INDEX(J!$A$1:$ZZ$200,MATCH($A69,J!$A$1:$A$200,0),MATCH(H$8,J!$A$1:$ZZ$1,0))&lt;&gt;"",INDEX(J!$A$1:$ZZ$200,MATCH($A69,J!$A$1:$A$200,0),MATCH(H$8,J!$A$1:$ZZ$1,0)),""),"")</f>
        <v>-0.73</v>
      </c>
      <c r="I69" s="43">
        <f>IFERROR(IF(INDEX(J!$A$1:$ZZ$200,MATCH($A69,J!$A$1:$A$200,0),MATCH(I$8,J!$A$1:$ZZ$1,0))&lt;&gt;"",INDEX(J!$A$1:$ZZ$200,MATCH($A69,J!$A$1:$A$200,0),MATCH(I$8,J!$A$1:$ZZ$1,0)),""),"")</f>
        <v>-0.19</v>
      </c>
      <c r="J69" s="44" t="str">
        <f>IFERROR(IF(INDEX(J!$A$1:$ZZ$200,MATCH($A69,J!$A$1:$A$200,0),MATCH(J$8,J!$A$1:$ZZ$1,0))&lt;&gt;"",INDEX(J!$A$1:$ZZ$200,MATCH($A69,J!$A$1:$A$200,0),MATCH(J$8,J!$A$1:$ZZ$1,0)),""),"")</f>
        <v/>
      </c>
      <c r="K69" s="10"/>
      <c r="L69" s="41" t="str">
        <f>IF(L68&lt;&gt;"",IF(INDEX(J!$A$1:$ZZ$200,MATCH(L68+1,J!$A$1:$A$200,0),MATCH(M$8,J!$A$1:$ZZ$1,0))&lt;&gt;"",L68+1,""),"")</f>
        <v/>
      </c>
      <c r="M69" s="43" t="str">
        <f>IFERROR(IF(INDEX(J!$A$1:$ZZ$200,MATCH($A69,J!$A$1:$A$200,0),MATCH(M$8,J!$A$1:$ZZ$1,0))&lt;&gt;"",INDEX(J!$A$1:$ZZ$200,MATCH($A69,J!$A$1:$A$200,0),MATCH(M$8,J!$A$1:$ZZ$1,0)),""),"")</f>
        <v/>
      </c>
      <c r="N69" s="43" t="str">
        <f>IFERROR(IF(INDEX(J!$A$1:$ZZ$200,MATCH($A69,J!$A$1:$A$200,0),MATCH(N$8,J!$A$1:$ZZ$1,0))&lt;&gt;"",INDEX(J!$A$1:$ZZ$200,MATCH($A69,J!$A$1:$A$200,0),MATCH(N$8,J!$A$1:$ZZ$1,0)),""),"")</f>
        <v/>
      </c>
      <c r="O69" s="43" t="str">
        <f>IFERROR(IF(INDEX(J!$A$1:$ZZ$200,MATCH($A69,J!$A$1:$A$200,0),MATCH(O$8,J!$A$1:$ZZ$1,0))&lt;&gt;"",INDEX(J!$A$1:$ZZ$200,MATCH($A69,J!$A$1:$A$200,0),MATCH(O$8,J!$A$1:$ZZ$1,0)),""),"")</f>
        <v/>
      </c>
      <c r="P69" s="10"/>
      <c r="Q69" s="41">
        <f>IF(Q68&lt;&gt;"",IF(INDEX(J!$A$1:$ZZ$200,MATCH(Q68+1,J!$A$1:$A$200,0),MATCH(R$8,J!$A$1:$ZZ$1,0))&lt;&gt;"",Q68+1,""),"")</f>
        <v>2028</v>
      </c>
      <c r="R69" s="43">
        <f>IFERROR(IF(INDEX(J!$A$1:$ZZ$200,MATCH($A69,J!$A$1:$A$200,0),MATCH(R$8,J!$A$1:$ZZ$1,0))&lt;&gt;"",INDEX(J!$A$1:$ZZ$200,MATCH($A69,J!$A$1:$A$200,0),MATCH(R$8,J!$A$1:$ZZ$1,0)),""),"")</f>
        <v>1.1499999999999999</v>
      </c>
      <c r="S69" s="43">
        <f>IFERROR(IF(INDEX(J!$A$1:$ZZ$200,MATCH($A69,J!$A$1:$A$200,0),MATCH(S$8,J!$A$1:$ZZ$1,0))&lt;&gt;"",INDEX(J!$A$1:$ZZ$200,MATCH($A69,J!$A$1:$A$200,0),MATCH(S$8,J!$A$1:$ZZ$1,0)),""),"")</f>
        <v>73.819999999999993</v>
      </c>
      <c r="T69" s="43">
        <f>IFERROR(IF(INDEX(J!$A$1:$ZZ$200,MATCH($A69,J!$A$1:$A$200,0),MATCH(T$8,J!$A$1:$ZZ$1,0))&lt;&gt;"",INDEX(J!$A$1:$ZZ$200,MATCH($A69,J!$A$1:$A$200,0),MATCH(T$8,J!$A$1:$ZZ$1,0)),""),"")</f>
        <v>37.75</v>
      </c>
      <c r="U69" s="43">
        <f>IFERROR(IF(INDEX(J!$A$1:$ZZ$200,MATCH($A69,J!$A$1:$A$200,0),MATCH(U$8,J!$A$1:$ZZ$1,0))&lt;&gt;"",INDEX(J!$A$1:$ZZ$200,MATCH($A69,J!$A$1:$A$200,0),MATCH(U$8,J!$A$1:$ZZ$1,0)),""),"")</f>
        <v>6.78</v>
      </c>
    </row>
    <row r="70" spans="1:21">
      <c r="A70" s="41">
        <f>IF(A69&lt;&gt;"",IF(INDEX(J!$A$1:$ZZ$200,MATCH(A69+1,J!$A$1:$A$200,0),MATCH(B$8,J!$A$1:$ZZ$1,0))&lt;&gt;"",A69+1,""),"")</f>
        <v>2029</v>
      </c>
      <c r="B70" s="42">
        <f>IFERROR(IF(INDEX(J!$A$1:$ZZ$200,MATCH($A70,J!$A$1:$A$200,0),MATCH(B$8,J!$A$1:$ZZ$1,0))&lt;&gt;"",INDEX(J!$A$1:$ZZ$200,MATCH($A70,J!$A$1:$A$200,0),MATCH(B$8,J!$A$1:$ZZ$1,0)),""),"")</f>
        <v>3628.26</v>
      </c>
      <c r="C70" s="43">
        <f>IFERROR(IF(INDEX(J!$A$1:$ZZ$200,MATCH($A70,J!$A$1:$A$200,0),MATCH(C$8,J!$A$1:$ZZ$1,0))&lt;&gt;"",INDEX(J!$A$1:$ZZ$200,MATCH($A70,J!$A$1:$A$200,0),MATCH(C$8,J!$A$1:$ZZ$1,0)),""),"")</f>
        <v>42.46</v>
      </c>
      <c r="D70" s="10"/>
      <c r="E70" s="41">
        <f>IF(E69&lt;&gt;"",IF(INDEX(J!$A$1:$ZZ$200,MATCH(E69+1,J!$A$1:$A$200,0),MATCH(F$8,J!$A$1:$ZZ$1,0))&lt;&gt;"",E69+1,""),"")</f>
        <v>2029</v>
      </c>
      <c r="F70" s="43">
        <f>IFERROR(IF(INDEX(J!$A$1:$ZZ$200,MATCH($A70,J!$A$1:$A$200,0),MATCH(F$8,J!$A$1:$ZZ$1,0))&lt;&gt;"",INDEX(J!$A$1:$ZZ$200,MATCH($A70,J!$A$1:$A$200,0),MATCH(F$8,J!$A$1:$ZZ$1,0)),""),"")</f>
        <v>-0.42</v>
      </c>
      <c r="G70" s="43">
        <f>IFERROR(IF(INDEX(J!$A$1:$ZZ$200,MATCH($A70,J!$A$1:$A$200,0),MATCH(G$8,J!$A$1:$ZZ$1,0))&lt;&gt;"",INDEX(J!$A$1:$ZZ$200,MATCH($A70,J!$A$1:$A$200,0),MATCH(G$8,J!$A$1:$ZZ$1,0)),""),"")</f>
        <v>0.22</v>
      </c>
      <c r="H70" s="43">
        <f>IFERROR(IF(INDEX(J!$A$1:$ZZ$200,MATCH($A70,J!$A$1:$A$200,0),MATCH(H$8,J!$A$1:$ZZ$1,0))&lt;&gt;"",INDEX(J!$A$1:$ZZ$200,MATCH($A70,J!$A$1:$A$200,0),MATCH(H$8,J!$A$1:$ZZ$1,0)),""),"")</f>
        <v>-0.79</v>
      </c>
      <c r="I70" s="43">
        <f>IFERROR(IF(INDEX(J!$A$1:$ZZ$200,MATCH($A70,J!$A$1:$A$200,0),MATCH(I$8,J!$A$1:$ZZ$1,0))&lt;&gt;"",INDEX(J!$A$1:$ZZ$200,MATCH($A70,J!$A$1:$A$200,0),MATCH(I$8,J!$A$1:$ZZ$1,0)),""),"")</f>
        <v>-0.21</v>
      </c>
      <c r="J70" s="44" t="str">
        <f>IFERROR(IF(INDEX(J!$A$1:$ZZ$200,MATCH($A70,J!$A$1:$A$200,0),MATCH(J$8,J!$A$1:$ZZ$1,0))&lt;&gt;"",INDEX(J!$A$1:$ZZ$200,MATCH($A70,J!$A$1:$A$200,0),MATCH(J$8,J!$A$1:$ZZ$1,0)),""),"")</f>
        <v/>
      </c>
      <c r="K70" s="10"/>
      <c r="L70" s="41" t="str">
        <f>IF(L69&lt;&gt;"",IF(INDEX(J!$A$1:$ZZ$200,MATCH(L69+1,J!$A$1:$A$200,0),MATCH(M$8,J!$A$1:$ZZ$1,0))&lt;&gt;"",L69+1,""),"")</f>
        <v/>
      </c>
      <c r="M70" s="43" t="str">
        <f>IFERROR(IF(INDEX(J!$A$1:$ZZ$200,MATCH($A70,J!$A$1:$A$200,0),MATCH(M$8,J!$A$1:$ZZ$1,0))&lt;&gt;"",INDEX(J!$A$1:$ZZ$200,MATCH($A70,J!$A$1:$A$200,0),MATCH(M$8,J!$A$1:$ZZ$1,0)),""),"")</f>
        <v/>
      </c>
      <c r="N70" s="43" t="str">
        <f>IFERROR(IF(INDEX(J!$A$1:$ZZ$200,MATCH($A70,J!$A$1:$A$200,0),MATCH(N$8,J!$A$1:$ZZ$1,0))&lt;&gt;"",INDEX(J!$A$1:$ZZ$200,MATCH($A70,J!$A$1:$A$200,0),MATCH(N$8,J!$A$1:$ZZ$1,0)),""),"")</f>
        <v/>
      </c>
      <c r="O70" s="43" t="str">
        <f>IFERROR(IF(INDEX(J!$A$1:$ZZ$200,MATCH($A70,J!$A$1:$A$200,0),MATCH(O$8,J!$A$1:$ZZ$1,0))&lt;&gt;"",INDEX(J!$A$1:$ZZ$200,MATCH($A70,J!$A$1:$A$200,0),MATCH(O$8,J!$A$1:$ZZ$1,0)),""),"")</f>
        <v/>
      </c>
      <c r="P70" s="10"/>
      <c r="Q70" s="41">
        <f>IF(Q69&lt;&gt;"",IF(INDEX(J!$A$1:$ZZ$200,MATCH(Q69+1,J!$A$1:$A$200,0),MATCH(R$8,J!$A$1:$ZZ$1,0))&lt;&gt;"",Q69+1,""),"")</f>
        <v>2029</v>
      </c>
      <c r="R70" s="43">
        <f>IFERROR(IF(INDEX(J!$A$1:$ZZ$200,MATCH($A70,J!$A$1:$A$200,0),MATCH(R$8,J!$A$1:$ZZ$1,0))&lt;&gt;"",INDEX(J!$A$1:$ZZ$200,MATCH($A70,J!$A$1:$A$200,0),MATCH(R$8,J!$A$1:$ZZ$1,0)),""),"")</f>
        <v>0.97</v>
      </c>
      <c r="S70" s="43">
        <f>IFERROR(IF(INDEX(J!$A$1:$ZZ$200,MATCH($A70,J!$A$1:$A$200,0),MATCH(S$8,J!$A$1:$ZZ$1,0))&lt;&gt;"",INDEX(J!$A$1:$ZZ$200,MATCH($A70,J!$A$1:$A$200,0),MATCH(S$8,J!$A$1:$ZZ$1,0)),""),"")</f>
        <v>73.47</v>
      </c>
      <c r="T70" s="43">
        <f>IFERROR(IF(INDEX(J!$A$1:$ZZ$200,MATCH($A70,J!$A$1:$A$200,0),MATCH(T$8,J!$A$1:$ZZ$1,0))&lt;&gt;"",INDEX(J!$A$1:$ZZ$200,MATCH($A70,J!$A$1:$A$200,0),MATCH(T$8,J!$A$1:$ZZ$1,0)),""),"")</f>
        <v>37.369999999999997</v>
      </c>
      <c r="U70" s="43">
        <f>IFERROR(IF(INDEX(J!$A$1:$ZZ$200,MATCH($A70,J!$A$1:$A$200,0),MATCH(U$8,J!$A$1:$ZZ$1,0))&lt;&gt;"",INDEX(J!$A$1:$ZZ$200,MATCH($A70,J!$A$1:$A$200,0),MATCH(U$8,J!$A$1:$ZZ$1,0)),""),"")</f>
        <v>6.53</v>
      </c>
    </row>
    <row r="71" spans="1:21">
      <c r="A71" s="41">
        <f>IF(A70&lt;&gt;"",IF(INDEX(J!$A$1:$ZZ$200,MATCH(A70+1,J!$A$1:$A$200,0),MATCH(B$8,J!$A$1:$ZZ$1,0))&lt;&gt;"",A70+1,""),"")</f>
        <v>2030</v>
      </c>
      <c r="B71" s="42">
        <f>IFERROR(IF(INDEX(J!$A$1:$ZZ$200,MATCH($A71,J!$A$1:$A$200,0),MATCH(B$8,J!$A$1:$ZZ$1,0))&lt;&gt;"",INDEX(J!$A$1:$ZZ$200,MATCH($A71,J!$A$1:$A$200,0),MATCH(B$8,J!$A$1:$ZZ$1,0)),""),"")</f>
        <v>3621.47</v>
      </c>
      <c r="C71" s="43">
        <f>IFERROR(IF(INDEX(J!$A$1:$ZZ$200,MATCH($A71,J!$A$1:$A$200,0),MATCH(C$8,J!$A$1:$ZZ$1,0))&lt;&gt;"",INDEX(J!$A$1:$ZZ$200,MATCH($A71,J!$A$1:$A$200,0),MATCH(C$8,J!$A$1:$ZZ$1,0)),""),"")</f>
        <v>42.35</v>
      </c>
      <c r="D71" s="10"/>
      <c r="E71" s="41">
        <f>IF(E70&lt;&gt;"",IF(INDEX(J!$A$1:$ZZ$200,MATCH(E70+1,J!$A$1:$A$200,0),MATCH(F$8,J!$A$1:$ZZ$1,0))&lt;&gt;"",E70+1,""),"")</f>
        <v>2030</v>
      </c>
      <c r="F71" s="43">
        <f>IFERROR(IF(INDEX(J!$A$1:$ZZ$200,MATCH($A71,J!$A$1:$A$200,0),MATCH(F$8,J!$A$1:$ZZ$1,0))&lt;&gt;"",INDEX(J!$A$1:$ZZ$200,MATCH($A71,J!$A$1:$A$200,0),MATCH(F$8,J!$A$1:$ZZ$1,0)),""),"")</f>
        <v>-0.45</v>
      </c>
      <c r="G71" s="43">
        <f>IFERROR(IF(INDEX(J!$A$1:$ZZ$200,MATCH($A71,J!$A$1:$A$200,0),MATCH(G$8,J!$A$1:$ZZ$1,0))&lt;&gt;"",INDEX(J!$A$1:$ZZ$200,MATCH($A71,J!$A$1:$A$200,0),MATCH(G$8,J!$A$1:$ZZ$1,0)),""),"")</f>
        <v>0.21</v>
      </c>
      <c r="H71" s="43">
        <f>IFERROR(IF(INDEX(J!$A$1:$ZZ$200,MATCH($A71,J!$A$1:$A$200,0),MATCH(H$8,J!$A$1:$ZZ$1,0))&lt;&gt;"",INDEX(J!$A$1:$ZZ$200,MATCH($A71,J!$A$1:$A$200,0),MATCH(H$8,J!$A$1:$ZZ$1,0)),""),"")</f>
        <v>-0.82</v>
      </c>
      <c r="I71" s="43">
        <f>IFERROR(IF(INDEX(J!$A$1:$ZZ$200,MATCH($A71,J!$A$1:$A$200,0),MATCH(I$8,J!$A$1:$ZZ$1,0))&lt;&gt;"",INDEX(J!$A$1:$ZZ$200,MATCH($A71,J!$A$1:$A$200,0),MATCH(I$8,J!$A$1:$ZZ$1,0)),""),"")</f>
        <v>-0.21</v>
      </c>
      <c r="J71" s="44" t="str">
        <f>IFERROR(IF(INDEX(J!$A$1:$ZZ$200,MATCH($A71,J!$A$1:$A$200,0),MATCH(J$8,J!$A$1:$ZZ$1,0))&lt;&gt;"",INDEX(J!$A$1:$ZZ$200,MATCH($A71,J!$A$1:$A$200,0),MATCH(J$8,J!$A$1:$ZZ$1,0)),""),"")</f>
        <v/>
      </c>
      <c r="K71" s="10"/>
      <c r="L71" s="41" t="str">
        <f>IF(L70&lt;&gt;"",IF(INDEX(J!$A$1:$ZZ$200,MATCH(L70+1,J!$A$1:$A$200,0),MATCH(M$8,J!$A$1:$ZZ$1,0))&lt;&gt;"",L70+1,""),"")</f>
        <v/>
      </c>
      <c r="M71" s="43" t="str">
        <f>IFERROR(IF(INDEX(J!$A$1:$ZZ$200,MATCH($A71,J!$A$1:$A$200,0),MATCH(M$8,J!$A$1:$ZZ$1,0))&lt;&gt;"",INDEX(J!$A$1:$ZZ$200,MATCH($A71,J!$A$1:$A$200,0),MATCH(M$8,J!$A$1:$ZZ$1,0)),""),"")</f>
        <v/>
      </c>
      <c r="N71" s="43" t="str">
        <f>IFERROR(IF(INDEX(J!$A$1:$ZZ$200,MATCH($A71,J!$A$1:$A$200,0),MATCH(N$8,J!$A$1:$ZZ$1,0))&lt;&gt;"",INDEX(J!$A$1:$ZZ$200,MATCH($A71,J!$A$1:$A$200,0),MATCH(N$8,J!$A$1:$ZZ$1,0)),""),"")</f>
        <v/>
      </c>
      <c r="O71" s="43" t="str">
        <f>IFERROR(IF(INDEX(J!$A$1:$ZZ$200,MATCH($A71,J!$A$1:$A$200,0),MATCH(O$8,J!$A$1:$ZZ$1,0))&lt;&gt;"",INDEX(J!$A$1:$ZZ$200,MATCH($A71,J!$A$1:$A$200,0),MATCH(O$8,J!$A$1:$ZZ$1,0)),""),"")</f>
        <v/>
      </c>
      <c r="P71" s="10"/>
      <c r="Q71" s="41">
        <f>IF(Q70&lt;&gt;"",IF(INDEX(J!$A$1:$ZZ$200,MATCH(Q70+1,J!$A$1:$A$200,0),MATCH(R$8,J!$A$1:$ZZ$1,0))&lt;&gt;"",Q70+1,""),"")</f>
        <v>2030</v>
      </c>
      <c r="R71" s="43">
        <f>IFERROR(IF(INDEX(J!$A$1:$ZZ$200,MATCH($A71,J!$A$1:$A$200,0),MATCH(R$8,J!$A$1:$ZZ$1,0))&lt;&gt;"",INDEX(J!$A$1:$ZZ$200,MATCH($A71,J!$A$1:$A$200,0),MATCH(R$8,J!$A$1:$ZZ$1,0)),""),"")</f>
        <v>0.77</v>
      </c>
      <c r="S71" s="43">
        <f>IFERROR(IF(INDEX(J!$A$1:$ZZ$200,MATCH($A71,J!$A$1:$A$200,0),MATCH(S$8,J!$A$1:$ZZ$1,0))&lt;&gt;"",INDEX(J!$A$1:$ZZ$200,MATCH($A71,J!$A$1:$A$200,0),MATCH(S$8,J!$A$1:$ZZ$1,0)),""),"")</f>
        <v>73.099999999999994</v>
      </c>
      <c r="T71" s="43">
        <f>IFERROR(IF(INDEX(J!$A$1:$ZZ$200,MATCH($A71,J!$A$1:$A$200,0),MATCH(T$8,J!$A$1:$ZZ$1,0))&lt;&gt;"",INDEX(J!$A$1:$ZZ$200,MATCH($A71,J!$A$1:$A$200,0),MATCH(T$8,J!$A$1:$ZZ$1,0)),""),"")</f>
        <v>36.93</v>
      </c>
      <c r="U71" s="43">
        <f>IFERROR(IF(INDEX(J!$A$1:$ZZ$200,MATCH($A71,J!$A$1:$A$200,0),MATCH(U$8,J!$A$1:$ZZ$1,0))&lt;&gt;"",INDEX(J!$A$1:$ZZ$200,MATCH($A71,J!$A$1:$A$200,0),MATCH(U$8,J!$A$1:$ZZ$1,0)),""),"")</f>
        <v>6.29</v>
      </c>
    </row>
    <row r="72" spans="1:21">
      <c r="A72" s="41">
        <f>IF(A71&lt;&gt;"",IF(INDEX(J!$A$1:$ZZ$200,MATCH(A71+1,J!$A$1:$A$200,0),MATCH(B$8,J!$A$1:$ZZ$1,0))&lt;&gt;"",A71+1,""),"")</f>
        <v>2031</v>
      </c>
      <c r="B72" s="42">
        <f>IFERROR(IF(INDEX(J!$A$1:$ZZ$200,MATCH($A72,J!$A$1:$A$200,0),MATCH(B$8,J!$A$1:$ZZ$1,0))&lt;&gt;"",INDEX(J!$A$1:$ZZ$200,MATCH($A72,J!$A$1:$A$200,0),MATCH(B$8,J!$A$1:$ZZ$1,0)),""),"")</f>
        <v>3613.43</v>
      </c>
      <c r="C72" s="43">
        <f>IFERROR(IF(INDEX(J!$A$1:$ZZ$200,MATCH($A72,J!$A$1:$A$200,0),MATCH(C$8,J!$A$1:$ZZ$1,0))&lt;&gt;"",INDEX(J!$A$1:$ZZ$200,MATCH($A72,J!$A$1:$A$200,0),MATCH(C$8,J!$A$1:$ZZ$1,0)),""),"")</f>
        <v>42.24</v>
      </c>
      <c r="D72" s="10"/>
      <c r="E72" s="41">
        <f>IF(E71&lt;&gt;"",IF(INDEX(J!$A$1:$ZZ$200,MATCH(E71+1,J!$A$1:$A$200,0),MATCH(F$8,J!$A$1:$ZZ$1,0))&lt;&gt;"",E71+1,""),"")</f>
        <v>2031</v>
      </c>
      <c r="F72" s="43">
        <f>IFERROR(IF(INDEX(J!$A$1:$ZZ$200,MATCH($A72,J!$A$1:$A$200,0),MATCH(F$8,J!$A$1:$ZZ$1,0))&lt;&gt;"",INDEX(J!$A$1:$ZZ$200,MATCH($A72,J!$A$1:$A$200,0),MATCH(F$8,J!$A$1:$ZZ$1,0)),""),"")</f>
        <v>-0.48</v>
      </c>
      <c r="G72" s="43">
        <f>IFERROR(IF(INDEX(J!$A$1:$ZZ$200,MATCH($A72,J!$A$1:$A$200,0),MATCH(G$8,J!$A$1:$ZZ$1,0))&lt;&gt;"",INDEX(J!$A$1:$ZZ$200,MATCH($A72,J!$A$1:$A$200,0),MATCH(G$8,J!$A$1:$ZZ$1,0)),""),"")</f>
        <v>0.2</v>
      </c>
      <c r="H72" s="43">
        <f>IFERROR(IF(INDEX(J!$A$1:$ZZ$200,MATCH($A72,J!$A$1:$A$200,0),MATCH(H$8,J!$A$1:$ZZ$1,0))&lt;&gt;"",INDEX(J!$A$1:$ZZ$200,MATCH($A72,J!$A$1:$A$200,0),MATCH(H$8,J!$A$1:$ZZ$1,0)),""),"")</f>
        <v>-0.85</v>
      </c>
      <c r="I72" s="43">
        <f>IFERROR(IF(INDEX(J!$A$1:$ZZ$200,MATCH($A72,J!$A$1:$A$200,0),MATCH(I$8,J!$A$1:$ZZ$1,0))&lt;&gt;"",INDEX(J!$A$1:$ZZ$200,MATCH($A72,J!$A$1:$A$200,0),MATCH(I$8,J!$A$1:$ZZ$1,0)),""),"")</f>
        <v>-0.22</v>
      </c>
      <c r="J72" s="44" t="str">
        <f>IFERROR(IF(INDEX(J!$A$1:$ZZ$200,MATCH($A72,J!$A$1:$A$200,0),MATCH(J$8,J!$A$1:$ZZ$1,0))&lt;&gt;"",INDEX(J!$A$1:$ZZ$200,MATCH($A72,J!$A$1:$A$200,0),MATCH(J$8,J!$A$1:$ZZ$1,0)),""),"")</f>
        <v/>
      </c>
      <c r="K72" s="10"/>
      <c r="L72" s="41" t="str">
        <f>IF(L71&lt;&gt;"",IF(INDEX(J!$A$1:$ZZ$200,MATCH(L71+1,J!$A$1:$A$200,0),MATCH(M$8,J!$A$1:$ZZ$1,0))&lt;&gt;"",L71+1,""),"")</f>
        <v/>
      </c>
      <c r="M72" s="43" t="str">
        <f>IFERROR(IF(INDEX(J!$A$1:$ZZ$200,MATCH($A72,J!$A$1:$A$200,0),MATCH(M$8,J!$A$1:$ZZ$1,0))&lt;&gt;"",INDEX(J!$A$1:$ZZ$200,MATCH($A72,J!$A$1:$A$200,0),MATCH(M$8,J!$A$1:$ZZ$1,0)),""),"")</f>
        <v/>
      </c>
      <c r="N72" s="43" t="str">
        <f>IFERROR(IF(INDEX(J!$A$1:$ZZ$200,MATCH($A72,J!$A$1:$A$200,0),MATCH(N$8,J!$A$1:$ZZ$1,0))&lt;&gt;"",INDEX(J!$A$1:$ZZ$200,MATCH($A72,J!$A$1:$A$200,0),MATCH(N$8,J!$A$1:$ZZ$1,0)),""),"")</f>
        <v/>
      </c>
      <c r="O72" s="43" t="str">
        <f>IFERROR(IF(INDEX(J!$A$1:$ZZ$200,MATCH($A72,J!$A$1:$A$200,0),MATCH(O$8,J!$A$1:$ZZ$1,0))&lt;&gt;"",INDEX(J!$A$1:$ZZ$200,MATCH($A72,J!$A$1:$A$200,0),MATCH(O$8,J!$A$1:$ZZ$1,0)),""),"")</f>
        <v/>
      </c>
      <c r="P72" s="10"/>
      <c r="Q72" s="41">
        <f>IF(Q71&lt;&gt;"",IF(INDEX(J!$A$1:$ZZ$200,MATCH(Q71+1,J!$A$1:$A$200,0),MATCH(R$8,J!$A$1:$ZZ$1,0))&lt;&gt;"",Q71+1,""),"")</f>
        <v>2031</v>
      </c>
      <c r="R72" s="43">
        <f>IFERROR(IF(INDEX(J!$A$1:$ZZ$200,MATCH($A72,J!$A$1:$A$200,0),MATCH(R$8,J!$A$1:$ZZ$1,0))&lt;&gt;"",INDEX(J!$A$1:$ZZ$200,MATCH($A72,J!$A$1:$A$200,0),MATCH(R$8,J!$A$1:$ZZ$1,0)),""),"")</f>
        <v>0.56000000000000005</v>
      </c>
      <c r="S72" s="43">
        <f>IFERROR(IF(INDEX(J!$A$1:$ZZ$200,MATCH($A72,J!$A$1:$A$200,0),MATCH(S$8,J!$A$1:$ZZ$1,0))&lt;&gt;"",INDEX(J!$A$1:$ZZ$200,MATCH($A72,J!$A$1:$A$200,0),MATCH(S$8,J!$A$1:$ZZ$1,0)),""),"")</f>
        <v>72.739999999999995</v>
      </c>
      <c r="T72" s="43">
        <f>IFERROR(IF(INDEX(J!$A$1:$ZZ$200,MATCH($A72,J!$A$1:$A$200,0),MATCH(T$8,J!$A$1:$ZZ$1,0))&lt;&gt;"",INDEX(J!$A$1:$ZZ$200,MATCH($A72,J!$A$1:$A$200,0),MATCH(T$8,J!$A$1:$ZZ$1,0)),""),"")</f>
        <v>36.47</v>
      </c>
      <c r="U72" s="43">
        <f>IFERROR(IF(INDEX(J!$A$1:$ZZ$200,MATCH($A72,J!$A$1:$A$200,0),MATCH(U$8,J!$A$1:$ZZ$1,0))&lt;&gt;"",INDEX(J!$A$1:$ZZ$200,MATCH($A72,J!$A$1:$A$200,0),MATCH(U$8,J!$A$1:$ZZ$1,0)),""),"")</f>
        <v>6.06</v>
      </c>
    </row>
    <row r="73" spans="1:21">
      <c r="A73" s="41">
        <f>IF(A72&lt;&gt;"",IF(INDEX(J!$A$1:$ZZ$200,MATCH(A72+1,J!$A$1:$A$200,0),MATCH(B$8,J!$A$1:$ZZ$1,0))&lt;&gt;"",A72+1,""),"")</f>
        <v>2032</v>
      </c>
      <c r="B73" s="42">
        <f>IFERROR(IF(INDEX(J!$A$1:$ZZ$200,MATCH($A73,J!$A$1:$A$200,0),MATCH(B$8,J!$A$1:$ZZ$1,0))&lt;&gt;"",INDEX(J!$A$1:$ZZ$200,MATCH($A73,J!$A$1:$A$200,0),MATCH(B$8,J!$A$1:$ZZ$1,0)),""),"")</f>
        <v>3604.45</v>
      </c>
      <c r="C73" s="43">
        <f>IFERROR(IF(INDEX(J!$A$1:$ZZ$200,MATCH($A73,J!$A$1:$A$200,0),MATCH(C$8,J!$A$1:$ZZ$1,0))&lt;&gt;"",INDEX(J!$A$1:$ZZ$200,MATCH($A73,J!$A$1:$A$200,0),MATCH(C$8,J!$A$1:$ZZ$1,0)),""),"")</f>
        <v>42.14</v>
      </c>
      <c r="D73" s="10"/>
      <c r="E73" s="41">
        <f>IF(E72&lt;&gt;"",IF(INDEX(J!$A$1:$ZZ$200,MATCH(E72+1,J!$A$1:$A$200,0),MATCH(F$8,J!$A$1:$ZZ$1,0))&lt;&gt;"",E72+1,""),"")</f>
        <v>2032</v>
      </c>
      <c r="F73" s="43">
        <f>IFERROR(IF(INDEX(J!$A$1:$ZZ$200,MATCH($A73,J!$A$1:$A$200,0),MATCH(F$8,J!$A$1:$ZZ$1,0))&lt;&gt;"",INDEX(J!$A$1:$ZZ$200,MATCH($A73,J!$A$1:$A$200,0),MATCH(F$8,J!$A$1:$ZZ$1,0)),""),"")</f>
        <v>-0.5</v>
      </c>
      <c r="G73" s="43">
        <f>IFERROR(IF(INDEX(J!$A$1:$ZZ$200,MATCH($A73,J!$A$1:$A$200,0),MATCH(G$8,J!$A$1:$ZZ$1,0))&lt;&gt;"",INDEX(J!$A$1:$ZZ$200,MATCH($A73,J!$A$1:$A$200,0),MATCH(G$8,J!$A$1:$ZZ$1,0)),""),"")</f>
        <v>0.19</v>
      </c>
      <c r="H73" s="43">
        <f>IFERROR(IF(INDEX(J!$A$1:$ZZ$200,MATCH($A73,J!$A$1:$A$200,0),MATCH(H$8,J!$A$1:$ZZ$1,0))&lt;&gt;"",INDEX(J!$A$1:$ZZ$200,MATCH($A73,J!$A$1:$A$200,0),MATCH(H$8,J!$A$1:$ZZ$1,0)),""),"")</f>
        <v>-0.87</v>
      </c>
      <c r="I73" s="43">
        <f>IFERROR(IF(INDEX(J!$A$1:$ZZ$200,MATCH($A73,J!$A$1:$A$200,0),MATCH(I$8,J!$A$1:$ZZ$1,0))&lt;&gt;"",INDEX(J!$A$1:$ZZ$200,MATCH($A73,J!$A$1:$A$200,0),MATCH(I$8,J!$A$1:$ZZ$1,0)),""),"")</f>
        <v>-0.23</v>
      </c>
      <c r="J73" s="44" t="str">
        <f>IFERROR(IF(INDEX(J!$A$1:$ZZ$200,MATCH($A73,J!$A$1:$A$200,0),MATCH(J$8,J!$A$1:$ZZ$1,0))&lt;&gt;"",INDEX(J!$A$1:$ZZ$200,MATCH($A73,J!$A$1:$A$200,0),MATCH(J$8,J!$A$1:$ZZ$1,0)),""),"")</f>
        <v/>
      </c>
      <c r="K73" s="10"/>
      <c r="L73" s="41" t="str">
        <f>IF(L72&lt;&gt;"",IF(INDEX(J!$A$1:$ZZ$200,MATCH(L72+1,J!$A$1:$A$200,0),MATCH(M$8,J!$A$1:$ZZ$1,0))&lt;&gt;"",L72+1,""),"")</f>
        <v/>
      </c>
      <c r="M73" s="43" t="str">
        <f>IFERROR(IF(INDEX(J!$A$1:$ZZ$200,MATCH($A73,J!$A$1:$A$200,0),MATCH(M$8,J!$A$1:$ZZ$1,0))&lt;&gt;"",INDEX(J!$A$1:$ZZ$200,MATCH($A73,J!$A$1:$A$200,0),MATCH(M$8,J!$A$1:$ZZ$1,0)),""),"")</f>
        <v/>
      </c>
      <c r="N73" s="43" t="str">
        <f>IFERROR(IF(INDEX(J!$A$1:$ZZ$200,MATCH($A73,J!$A$1:$A$200,0),MATCH(N$8,J!$A$1:$ZZ$1,0))&lt;&gt;"",INDEX(J!$A$1:$ZZ$200,MATCH($A73,J!$A$1:$A$200,0),MATCH(N$8,J!$A$1:$ZZ$1,0)),""),"")</f>
        <v/>
      </c>
      <c r="O73" s="43" t="str">
        <f>IFERROR(IF(INDEX(J!$A$1:$ZZ$200,MATCH($A73,J!$A$1:$A$200,0),MATCH(O$8,J!$A$1:$ZZ$1,0))&lt;&gt;"",INDEX(J!$A$1:$ZZ$200,MATCH($A73,J!$A$1:$A$200,0),MATCH(O$8,J!$A$1:$ZZ$1,0)),""),"")</f>
        <v/>
      </c>
      <c r="P73" s="10"/>
      <c r="Q73" s="41">
        <f>IF(Q72&lt;&gt;"",IF(INDEX(J!$A$1:$ZZ$200,MATCH(Q72+1,J!$A$1:$A$200,0),MATCH(R$8,J!$A$1:$ZZ$1,0))&lt;&gt;"",Q72+1,""),"")</f>
        <v>2032</v>
      </c>
      <c r="R73" s="43">
        <f>IFERROR(IF(INDEX(J!$A$1:$ZZ$200,MATCH($A73,J!$A$1:$A$200,0),MATCH(R$8,J!$A$1:$ZZ$1,0))&lt;&gt;"",INDEX(J!$A$1:$ZZ$200,MATCH($A73,J!$A$1:$A$200,0),MATCH(R$8,J!$A$1:$ZZ$1,0)),""),"")</f>
        <v>0.34</v>
      </c>
      <c r="S73" s="43">
        <f>IFERROR(IF(INDEX(J!$A$1:$ZZ$200,MATCH($A73,J!$A$1:$A$200,0),MATCH(S$8,J!$A$1:$ZZ$1,0))&lt;&gt;"",INDEX(J!$A$1:$ZZ$200,MATCH($A73,J!$A$1:$A$200,0),MATCH(S$8,J!$A$1:$ZZ$1,0)),""),"")</f>
        <v>72.41</v>
      </c>
      <c r="T73" s="43">
        <f>IFERROR(IF(INDEX(J!$A$1:$ZZ$200,MATCH($A73,J!$A$1:$A$200,0),MATCH(T$8,J!$A$1:$ZZ$1,0))&lt;&gt;"",INDEX(J!$A$1:$ZZ$200,MATCH($A73,J!$A$1:$A$200,0),MATCH(T$8,J!$A$1:$ZZ$1,0)),""),"")</f>
        <v>36.01</v>
      </c>
      <c r="U73" s="43">
        <f>IFERROR(IF(INDEX(J!$A$1:$ZZ$200,MATCH($A73,J!$A$1:$A$200,0),MATCH(U$8,J!$A$1:$ZZ$1,0))&lt;&gt;"",INDEX(J!$A$1:$ZZ$200,MATCH($A73,J!$A$1:$A$200,0),MATCH(U$8,J!$A$1:$ZZ$1,0)),""),"")</f>
        <v>5.85</v>
      </c>
    </row>
    <row r="74" spans="1:21">
      <c r="A74" s="41">
        <f>IF(A73&lt;&gt;"",IF(INDEX(J!$A$1:$ZZ$200,MATCH(A73+1,J!$A$1:$A$200,0),MATCH(B$8,J!$A$1:$ZZ$1,0))&lt;&gt;"",A73+1,""),"")</f>
        <v>2033</v>
      </c>
      <c r="B74" s="42">
        <f>IFERROR(IF(INDEX(J!$A$1:$ZZ$200,MATCH($A74,J!$A$1:$A$200,0),MATCH(B$8,J!$A$1:$ZZ$1,0))&lt;&gt;"",INDEX(J!$A$1:$ZZ$200,MATCH($A74,J!$A$1:$A$200,0),MATCH(B$8,J!$A$1:$ZZ$1,0)),""),"")</f>
        <v>3595.93</v>
      </c>
      <c r="C74" s="43">
        <f>IFERROR(IF(INDEX(J!$A$1:$ZZ$200,MATCH($A74,J!$A$1:$A$200,0),MATCH(C$8,J!$A$1:$ZZ$1,0))&lt;&gt;"",INDEX(J!$A$1:$ZZ$200,MATCH($A74,J!$A$1:$A$200,0),MATCH(C$8,J!$A$1:$ZZ$1,0)),""),"")</f>
        <v>42.04</v>
      </c>
      <c r="D74" s="10"/>
      <c r="E74" s="41">
        <f>IF(E73&lt;&gt;"",IF(INDEX(J!$A$1:$ZZ$200,MATCH(E73+1,J!$A$1:$A$200,0),MATCH(F$8,J!$A$1:$ZZ$1,0))&lt;&gt;"",E73+1,""),"")</f>
        <v>2033</v>
      </c>
      <c r="F74" s="43">
        <f>IFERROR(IF(INDEX(J!$A$1:$ZZ$200,MATCH($A74,J!$A$1:$A$200,0),MATCH(F$8,J!$A$1:$ZZ$1,0))&lt;&gt;"",INDEX(J!$A$1:$ZZ$200,MATCH($A74,J!$A$1:$A$200,0),MATCH(F$8,J!$A$1:$ZZ$1,0)),""),"")</f>
        <v>-0.51</v>
      </c>
      <c r="G74" s="43">
        <f>IFERROR(IF(INDEX(J!$A$1:$ZZ$200,MATCH($A74,J!$A$1:$A$200,0),MATCH(G$8,J!$A$1:$ZZ$1,0))&lt;&gt;"",INDEX(J!$A$1:$ZZ$200,MATCH($A74,J!$A$1:$A$200,0),MATCH(G$8,J!$A$1:$ZZ$1,0)),""),"")</f>
        <v>0.18</v>
      </c>
      <c r="H74" s="43">
        <f>IFERROR(IF(INDEX(J!$A$1:$ZZ$200,MATCH($A74,J!$A$1:$A$200,0),MATCH(H$8,J!$A$1:$ZZ$1,0))&lt;&gt;"",INDEX(J!$A$1:$ZZ$200,MATCH($A74,J!$A$1:$A$200,0),MATCH(H$8,J!$A$1:$ZZ$1,0)),""),"")</f>
        <v>-0.87</v>
      </c>
      <c r="I74" s="43">
        <f>IFERROR(IF(INDEX(J!$A$1:$ZZ$200,MATCH($A74,J!$A$1:$A$200,0),MATCH(I$8,J!$A$1:$ZZ$1,0))&lt;&gt;"",INDEX(J!$A$1:$ZZ$200,MATCH($A74,J!$A$1:$A$200,0),MATCH(I$8,J!$A$1:$ZZ$1,0)),""),"")</f>
        <v>-0.23</v>
      </c>
      <c r="J74" s="44" t="str">
        <f>IFERROR(IF(INDEX(J!$A$1:$ZZ$200,MATCH($A74,J!$A$1:$A$200,0),MATCH(J$8,J!$A$1:$ZZ$1,0))&lt;&gt;"",INDEX(J!$A$1:$ZZ$200,MATCH($A74,J!$A$1:$A$200,0),MATCH(J$8,J!$A$1:$ZZ$1,0)),""),"")</f>
        <v/>
      </c>
      <c r="K74" s="10"/>
      <c r="L74" s="41" t="str">
        <f>IF(L73&lt;&gt;"",IF(INDEX(J!$A$1:$ZZ$200,MATCH(L73+1,J!$A$1:$A$200,0),MATCH(M$8,J!$A$1:$ZZ$1,0))&lt;&gt;"",L73+1,""),"")</f>
        <v/>
      </c>
      <c r="M74" s="43" t="str">
        <f>IFERROR(IF(INDEX(J!$A$1:$ZZ$200,MATCH($A74,J!$A$1:$A$200,0),MATCH(M$8,J!$A$1:$ZZ$1,0))&lt;&gt;"",INDEX(J!$A$1:$ZZ$200,MATCH($A74,J!$A$1:$A$200,0),MATCH(M$8,J!$A$1:$ZZ$1,0)),""),"")</f>
        <v/>
      </c>
      <c r="N74" s="43" t="str">
        <f>IFERROR(IF(INDEX(J!$A$1:$ZZ$200,MATCH($A74,J!$A$1:$A$200,0),MATCH(N$8,J!$A$1:$ZZ$1,0))&lt;&gt;"",INDEX(J!$A$1:$ZZ$200,MATCH($A74,J!$A$1:$A$200,0),MATCH(N$8,J!$A$1:$ZZ$1,0)),""),"")</f>
        <v/>
      </c>
      <c r="O74" s="43" t="str">
        <f>IFERROR(IF(INDEX(J!$A$1:$ZZ$200,MATCH($A74,J!$A$1:$A$200,0),MATCH(O$8,J!$A$1:$ZZ$1,0))&lt;&gt;"",INDEX(J!$A$1:$ZZ$200,MATCH($A74,J!$A$1:$A$200,0),MATCH(O$8,J!$A$1:$ZZ$1,0)),""),"")</f>
        <v/>
      </c>
      <c r="P74" s="10"/>
      <c r="Q74" s="41">
        <f>IF(Q73&lt;&gt;"",IF(INDEX(J!$A$1:$ZZ$200,MATCH(Q73+1,J!$A$1:$A$200,0),MATCH(R$8,J!$A$1:$ZZ$1,0))&lt;&gt;"",Q73+1,""),"")</f>
        <v>2033</v>
      </c>
      <c r="R74" s="43">
        <f>IFERROR(IF(INDEX(J!$A$1:$ZZ$200,MATCH($A74,J!$A$1:$A$200,0),MATCH(R$8,J!$A$1:$ZZ$1,0))&lt;&gt;"",INDEX(J!$A$1:$ZZ$200,MATCH($A74,J!$A$1:$A$200,0),MATCH(R$8,J!$A$1:$ZZ$1,0)),""),"")</f>
        <v>0.12</v>
      </c>
      <c r="S74" s="43">
        <f>IFERROR(IF(INDEX(J!$A$1:$ZZ$200,MATCH($A74,J!$A$1:$A$200,0),MATCH(S$8,J!$A$1:$ZZ$1,0))&lt;&gt;"",INDEX(J!$A$1:$ZZ$200,MATCH($A74,J!$A$1:$A$200,0),MATCH(S$8,J!$A$1:$ZZ$1,0)),""),"")</f>
        <v>72.12</v>
      </c>
      <c r="T74" s="43">
        <f>IFERROR(IF(INDEX(J!$A$1:$ZZ$200,MATCH($A74,J!$A$1:$A$200,0),MATCH(T$8,J!$A$1:$ZZ$1,0))&lt;&gt;"",INDEX(J!$A$1:$ZZ$200,MATCH($A74,J!$A$1:$A$200,0),MATCH(T$8,J!$A$1:$ZZ$1,0)),""),"")</f>
        <v>35.53</v>
      </c>
      <c r="U74" s="43">
        <f>IFERROR(IF(INDEX(J!$A$1:$ZZ$200,MATCH($A74,J!$A$1:$A$200,0),MATCH(U$8,J!$A$1:$ZZ$1,0))&lt;&gt;"",INDEX(J!$A$1:$ZZ$200,MATCH($A74,J!$A$1:$A$200,0),MATCH(U$8,J!$A$1:$ZZ$1,0)),""),"")</f>
        <v>5.66</v>
      </c>
    </row>
    <row r="75" spans="1:21">
      <c r="A75" s="41">
        <f>IF(A74&lt;&gt;"",IF(INDEX(J!$A$1:$ZZ$200,MATCH(A74+1,J!$A$1:$A$200,0),MATCH(B$8,J!$A$1:$ZZ$1,0))&lt;&gt;"",A74+1,""),"")</f>
        <v>2034</v>
      </c>
      <c r="B75" s="42">
        <f>IFERROR(IF(INDEX(J!$A$1:$ZZ$200,MATCH($A75,J!$A$1:$A$200,0),MATCH(B$8,J!$A$1:$ZZ$1,0))&lt;&gt;"",INDEX(J!$A$1:$ZZ$200,MATCH($A75,J!$A$1:$A$200,0),MATCH(B$8,J!$A$1:$ZZ$1,0)),""),"")</f>
        <v>3586.61</v>
      </c>
      <c r="C75" s="43">
        <f>IFERROR(IF(INDEX(J!$A$1:$ZZ$200,MATCH($A75,J!$A$1:$A$200,0),MATCH(C$8,J!$A$1:$ZZ$1,0))&lt;&gt;"",INDEX(J!$A$1:$ZZ$200,MATCH($A75,J!$A$1:$A$200,0),MATCH(C$8,J!$A$1:$ZZ$1,0)),""),"")</f>
        <v>41.96</v>
      </c>
      <c r="D75" s="10"/>
      <c r="E75" s="41">
        <f>IF(E74&lt;&gt;"",IF(INDEX(J!$A$1:$ZZ$200,MATCH(E74+1,J!$A$1:$A$200,0),MATCH(F$8,J!$A$1:$ZZ$1,0))&lt;&gt;"",E74+1,""),"")</f>
        <v>2034</v>
      </c>
      <c r="F75" s="43">
        <f>IFERROR(IF(INDEX(J!$A$1:$ZZ$200,MATCH($A75,J!$A$1:$A$200,0),MATCH(F$8,J!$A$1:$ZZ$1,0))&lt;&gt;"",INDEX(J!$A$1:$ZZ$200,MATCH($A75,J!$A$1:$A$200,0),MATCH(F$8,J!$A$1:$ZZ$1,0)),""),"")</f>
        <v>-0.52</v>
      </c>
      <c r="G75" s="43">
        <f>IFERROR(IF(INDEX(J!$A$1:$ZZ$200,MATCH($A75,J!$A$1:$A$200,0),MATCH(G$8,J!$A$1:$ZZ$1,0))&lt;&gt;"",INDEX(J!$A$1:$ZZ$200,MATCH($A75,J!$A$1:$A$200,0),MATCH(G$8,J!$A$1:$ZZ$1,0)),""),"")</f>
        <v>0.17</v>
      </c>
      <c r="H75" s="43">
        <f>IFERROR(IF(INDEX(J!$A$1:$ZZ$200,MATCH($A75,J!$A$1:$A$200,0),MATCH(H$8,J!$A$1:$ZZ$1,0))&lt;&gt;"",INDEX(J!$A$1:$ZZ$200,MATCH($A75,J!$A$1:$A$200,0),MATCH(H$8,J!$A$1:$ZZ$1,0)),""),"")</f>
        <v>-0.86</v>
      </c>
      <c r="I75" s="43">
        <f>IFERROR(IF(INDEX(J!$A$1:$ZZ$200,MATCH($A75,J!$A$1:$A$200,0),MATCH(I$8,J!$A$1:$ZZ$1,0))&lt;&gt;"",INDEX(J!$A$1:$ZZ$200,MATCH($A75,J!$A$1:$A$200,0),MATCH(I$8,J!$A$1:$ZZ$1,0)),""),"")</f>
        <v>-0.24</v>
      </c>
      <c r="J75" s="44" t="str">
        <f>IFERROR(IF(INDEX(J!$A$1:$ZZ$200,MATCH($A75,J!$A$1:$A$200,0),MATCH(J$8,J!$A$1:$ZZ$1,0))&lt;&gt;"",INDEX(J!$A$1:$ZZ$200,MATCH($A75,J!$A$1:$A$200,0),MATCH(J$8,J!$A$1:$ZZ$1,0)),""),"")</f>
        <v/>
      </c>
      <c r="K75" s="10"/>
      <c r="L75" s="41" t="str">
        <f>IF(L74&lt;&gt;"",IF(INDEX(J!$A$1:$ZZ$200,MATCH(L74+1,J!$A$1:$A$200,0),MATCH(M$8,J!$A$1:$ZZ$1,0))&lt;&gt;"",L74+1,""),"")</f>
        <v/>
      </c>
      <c r="M75" s="43" t="str">
        <f>IFERROR(IF(INDEX(J!$A$1:$ZZ$200,MATCH($A75,J!$A$1:$A$200,0),MATCH(M$8,J!$A$1:$ZZ$1,0))&lt;&gt;"",INDEX(J!$A$1:$ZZ$200,MATCH($A75,J!$A$1:$A$200,0),MATCH(M$8,J!$A$1:$ZZ$1,0)),""),"")</f>
        <v/>
      </c>
      <c r="N75" s="43" t="str">
        <f>IFERROR(IF(INDEX(J!$A$1:$ZZ$200,MATCH($A75,J!$A$1:$A$200,0),MATCH(N$8,J!$A$1:$ZZ$1,0))&lt;&gt;"",INDEX(J!$A$1:$ZZ$200,MATCH($A75,J!$A$1:$A$200,0),MATCH(N$8,J!$A$1:$ZZ$1,0)),""),"")</f>
        <v/>
      </c>
      <c r="O75" s="43" t="str">
        <f>IFERROR(IF(INDEX(J!$A$1:$ZZ$200,MATCH($A75,J!$A$1:$A$200,0),MATCH(O$8,J!$A$1:$ZZ$1,0))&lt;&gt;"",INDEX(J!$A$1:$ZZ$200,MATCH($A75,J!$A$1:$A$200,0),MATCH(O$8,J!$A$1:$ZZ$1,0)),""),"")</f>
        <v/>
      </c>
      <c r="P75" s="10"/>
      <c r="Q75" s="41">
        <f>IF(Q74&lt;&gt;"",IF(INDEX(J!$A$1:$ZZ$200,MATCH(Q74+1,J!$A$1:$A$200,0),MATCH(R$8,J!$A$1:$ZZ$1,0))&lt;&gt;"",Q74+1,""),"")</f>
        <v>2034</v>
      </c>
      <c r="R75" s="43">
        <f>IFERROR(IF(INDEX(J!$A$1:$ZZ$200,MATCH($A75,J!$A$1:$A$200,0),MATCH(R$8,J!$A$1:$ZZ$1,0))&lt;&gt;"",INDEX(J!$A$1:$ZZ$200,MATCH($A75,J!$A$1:$A$200,0),MATCH(R$8,J!$A$1:$ZZ$1,0)),""),"")</f>
        <v>0.03</v>
      </c>
      <c r="S75" s="43">
        <f>IFERROR(IF(INDEX(J!$A$1:$ZZ$200,MATCH($A75,J!$A$1:$A$200,0),MATCH(S$8,J!$A$1:$ZZ$1,0))&lt;&gt;"",INDEX(J!$A$1:$ZZ$200,MATCH($A75,J!$A$1:$A$200,0),MATCH(S$8,J!$A$1:$ZZ$1,0)),""),"")</f>
        <v>71.91</v>
      </c>
      <c r="T75" s="43">
        <f>IFERROR(IF(INDEX(J!$A$1:$ZZ$200,MATCH($A75,J!$A$1:$A$200,0),MATCH(T$8,J!$A$1:$ZZ$1,0))&lt;&gt;"",INDEX(J!$A$1:$ZZ$200,MATCH($A75,J!$A$1:$A$200,0),MATCH(T$8,J!$A$1:$ZZ$1,0)),""),"")</f>
        <v>35.04</v>
      </c>
      <c r="U75" s="43">
        <f>IFERROR(IF(INDEX(J!$A$1:$ZZ$200,MATCH($A75,J!$A$1:$A$200,0),MATCH(U$8,J!$A$1:$ZZ$1,0))&lt;&gt;"",INDEX(J!$A$1:$ZZ$200,MATCH($A75,J!$A$1:$A$200,0),MATCH(U$8,J!$A$1:$ZZ$1,0)),""),"")</f>
        <v>5.45</v>
      </c>
    </row>
    <row r="76" spans="1:21">
      <c r="A76" s="41">
        <f>IF(A75&lt;&gt;"",IF(INDEX(J!$A$1:$ZZ$200,MATCH(A75+1,J!$A$1:$A$200,0),MATCH(B$8,J!$A$1:$ZZ$1,0))&lt;&gt;"",A75+1,""),"")</f>
        <v>2035</v>
      </c>
      <c r="B76" s="42">
        <f>IFERROR(IF(INDEX(J!$A$1:$ZZ$200,MATCH($A76,J!$A$1:$A$200,0),MATCH(B$8,J!$A$1:$ZZ$1,0))&lt;&gt;"",INDEX(J!$A$1:$ZZ$200,MATCH($A76,J!$A$1:$A$200,0),MATCH(B$8,J!$A$1:$ZZ$1,0)),""),"")</f>
        <v>3578.93</v>
      </c>
      <c r="C76" s="43">
        <f>IFERROR(IF(INDEX(J!$A$1:$ZZ$200,MATCH($A76,J!$A$1:$A$200,0),MATCH(C$8,J!$A$1:$ZZ$1,0))&lt;&gt;"",INDEX(J!$A$1:$ZZ$200,MATCH($A76,J!$A$1:$A$200,0),MATCH(C$8,J!$A$1:$ZZ$1,0)),""),"")</f>
        <v>41.89</v>
      </c>
      <c r="D76" s="10"/>
      <c r="E76" s="41">
        <f>IF(E75&lt;&gt;"",IF(INDEX(J!$A$1:$ZZ$200,MATCH(E75+1,J!$A$1:$A$200,0),MATCH(F$8,J!$A$1:$ZZ$1,0))&lt;&gt;"",E75+1,""),"")</f>
        <v>2035</v>
      </c>
      <c r="F76" s="43">
        <f>IFERROR(IF(INDEX(J!$A$1:$ZZ$200,MATCH($A76,J!$A$1:$A$200,0),MATCH(F$8,J!$A$1:$ZZ$1,0))&lt;&gt;"",INDEX(J!$A$1:$ZZ$200,MATCH($A76,J!$A$1:$A$200,0),MATCH(F$8,J!$A$1:$ZZ$1,0)),""),"")</f>
        <v>-0.48</v>
      </c>
      <c r="G76" s="43">
        <f>IFERROR(IF(INDEX(J!$A$1:$ZZ$200,MATCH($A76,J!$A$1:$A$200,0),MATCH(G$8,J!$A$1:$ZZ$1,0))&lt;&gt;"",INDEX(J!$A$1:$ZZ$200,MATCH($A76,J!$A$1:$A$200,0),MATCH(G$8,J!$A$1:$ZZ$1,0)),""),"")</f>
        <v>0.17</v>
      </c>
      <c r="H76" s="43">
        <f>IFERROR(IF(INDEX(J!$A$1:$ZZ$200,MATCH($A76,J!$A$1:$A$200,0),MATCH(H$8,J!$A$1:$ZZ$1,0))&lt;&gt;"",INDEX(J!$A$1:$ZZ$200,MATCH($A76,J!$A$1:$A$200,0),MATCH(H$8,J!$A$1:$ZZ$1,0)),""),"")</f>
        <v>-0.83</v>
      </c>
      <c r="I76" s="43">
        <f>IFERROR(IF(INDEX(J!$A$1:$ZZ$200,MATCH($A76,J!$A$1:$A$200,0),MATCH(I$8,J!$A$1:$ZZ$1,0))&lt;&gt;"",INDEX(J!$A$1:$ZZ$200,MATCH($A76,J!$A$1:$A$200,0),MATCH(I$8,J!$A$1:$ZZ$1,0)),""),"")</f>
        <v>-0.25</v>
      </c>
      <c r="J76" s="44" t="str">
        <f>IFERROR(IF(INDEX(J!$A$1:$ZZ$200,MATCH($A76,J!$A$1:$A$200,0),MATCH(J$8,J!$A$1:$ZZ$1,0))&lt;&gt;"",INDEX(J!$A$1:$ZZ$200,MATCH($A76,J!$A$1:$A$200,0),MATCH(J$8,J!$A$1:$ZZ$1,0)),""),"")</f>
        <v/>
      </c>
      <c r="K76" s="10"/>
      <c r="L76" s="41" t="str">
        <f>IF(L75&lt;&gt;"",IF(INDEX(J!$A$1:$ZZ$200,MATCH(L75+1,J!$A$1:$A$200,0),MATCH(M$8,J!$A$1:$ZZ$1,0))&lt;&gt;"",L75+1,""),"")</f>
        <v/>
      </c>
      <c r="M76" s="43" t="str">
        <f>IFERROR(IF(INDEX(J!$A$1:$ZZ$200,MATCH($A76,J!$A$1:$A$200,0),MATCH(M$8,J!$A$1:$ZZ$1,0))&lt;&gt;"",INDEX(J!$A$1:$ZZ$200,MATCH($A76,J!$A$1:$A$200,0),MATCH(M$8,J!$A$1:$ZZ$1,0)),""),"")</f>
        <v/>
      </c>
      <c r="N76" s="43" t="str">
        <f>IFERROR(IF(INDEX(J!$A$1:$ZZ$200,MATCH($A76,J!$A$1:$A$200,0),MATCH(N$8,J!$A$1:$ZZ$1,0))&lt;&gt;"",INDEX(J!$A$1:$ZZ$200,MATCH($A76,J!$A$1:$A$200,0),MATCH(N$8,J!$A$1:$ZZ$1,0)),""),"")</f>
        <v/>
      </c>
      <c r="O76" s="43" t="str">
        <f>IFERROR(IF(INDEX(J!$A$1:$ZZ$200,MATCH($A76,J!$A$1:$A$200,0),MATCH(O$8,J!$A$1:$ZZ$1,0))&lt;&gt;"",INDEX(J!$A$1:$ZZ$200,MATCH($A76,J!$A$1:$A$200,0),MATCH(O$8,J!$A$1:$ZZ$1,0)),""),"")</f>
        <v/>
      </c>
      <c r="P76" s="10"/>
      <c r="Q76" s="41">
        <f>IF(Q75&lt;&gt;"",IF(INDEX(J!$A$1:$ZZ$200,MATCH(Q75+1,J!$A$1:$A$200,0),MATCH(R$8,J!$A$1:$ZZ$1,0))&lt;&gt;"",Q75+1,""),"")</f>
        <v>2035</v>
      </c>
      <c r="R76" s="43">
        <f>IFERROR(IF(INDEX(J!$A$1:$ZZ$200,MATCH($A76,J!$A$1:$A$200,0),MATCH(R$8,J!$A$1:$ZZ$1,0))&lt;&gt;"",INDEX(J!$A$1:$ZZ$200,MATCH($A76,J!$A$1:$A$200,0),MATCH(R$8,J!$A$1:$ZZ$1,0)),""),"")</f>
        <v>0.01</v>
      </c>
      <c r="S76" s="43">
        <f>IFERROR(IF(INDEX(J!$A$1:$ZZ$200,MATCH($A76,J!$A$1:$A$200,0),MATCH(S$8,J!$A$1:$ZZ$1,0))&lt;&gt;"",INDEX(J!$A$1:$ZZ$200,MATCH($A76,J!$A$1:$A$200,0),MATCH(S$8,J!$A$1:$ZZ$1,0)),""),"")</f>
        <v>71.81</v>
      </c>
      <c r="T76" s="43">
        <f>IFERROR(IF(INDEX(J!$A$1:$ZZ$200,MATCH($A76,J!$A$1:$A$200,0),MATCH(T$8,J!$A$1:$ZZ$1,0))&lt;&gt;"",INDEX(J!$A$1:$ZZ$200,MATCH($A76,J!$A$1:$A$200,0),MATCH(T$8,J!$A$1:$ZZ$1,0)),""),"")</f>
        <v>34.53</v>
      </c>
      <c r="U76" s="43">
        <f>IFERROR(IF(INDEX(J!$A$1:$ZZ$200,MATCH($A76,J!$A$1:$A$200,0),MATCH(U$8,J!$A$1:$ZZ$1,0))&lt;&gt;"",INDEX(J!$A$1:$ZZ$200,MATCH($A76,J!$A$1:$A$200,0),MATCH(U$8,J!$A$1:$ZZ$1,0)),""),"")</f>
        <v>5.26</v>
      </c>
    </row>
    <row r="77" spans="1:21">
      <c r="A77" s="41">
        <f>IF(A76&lt;&gt;"",IF(INDEX(J!$A$1:$ZZ$200,MATCH(A76+1,J!$A$1:$A$200,0),MATCH(B$8,J!$A$1:$ZZ$1,0))&lt;&gt;"",A76+1,""),"")</f>
        <v>2036</v>
      </c>
      <c r="B77" s="42">
        <f>IFERROR(IF(INDEX(J!$A$1:$ZZ$200,MATCH($A77,J!$A$1:$A$200,0),MATCH(B$8,J!$A$1:$ZZ$1,0))&lt;&gt;"",INDEX(J!$A$1:$ZZ$200,MATCH($A77,J!$A$1:$A$200,0),MATCH(B$8,J!$A$1:$ZZ$1,0)),""),"")</f>
        <v>3573.17</v>
      </c>
      <c r="C77" s="43">
        <f>IFERROR(IF(INDEX(J!$A$1:$ZZ$200,MATCH($A77,J!$A$1:$A$200,0),MATCH(C$8,J!$A$1:$ZZ$1,0))&lt;&gt;"",INDEX(J!$A$1:$ZZ$200,MATCH($A77,J!$A$1:$A$200,0),MATCH(C$8,J!$A$1:$ZZ$1,0)),""),"")</f>
        <v>41.86</v>
      </c>
      <c r="D77" s="10"/>
      <c r="E77" s="41">
        <f>IF(E76&lt;&gt;"",IF(INDEX(J!$A$1:$ZZ$200,MATCH(E76+1,J!$A$1:$A$200,0),MATCH(F$8,J!$A$1:$ZZ$1,0))&lt;&gt;"",E76+1,""),"")</f>
        <v>2036</v>
      </c>
      <c r="F77" s="43">
        <f>IFERROR(IF(INDEX(J!$A$1:$ZZ$200,MATCH($A77,J!$A$1:$A$200,0),MATCH(F$8,J!$A$1:$ZZ$1,0))&lt;&gt;"",INDEX(J!$A$1:$ZZ$200,MATCH($A77,J!$A$1:$A$200,0),MATCH(F$8,J!$A$1:$ZZ$1,0)),""),"")</f>
        <v>-0.43</v>
      </c>
      <c r="G77" s="43">
        <f>IFERROR(IF(INDEX(J!$A$1:$ZZ$200,MATCH($A77,J!$A$1:$A$200,0),MATCH(G$8,J!$A$1:$ZZ$1,0))&lt;&gt;"",INDEX(J!$A$1:$ZZ$200,MATCH($A77,J!$A$1:$A$200,0),MATCH(G$8,J!$A$1:$ZZ$1,0)),""),"")</f>
        <v>0.17</v>
      </c>
      <c r="H77" s="43">
        <f>IFERROR(IF(INDEX(J!$A$1:$ZZ$200,MATCH($A77,J!$A$1:$A$200,0),MATCH(H$8,J!$A$1:$ZZ$1,0))&lt;&gt;"",INDEX(J!$A$1:$ZZ$200,MATCH($A77,J!$A$1:$A$200,0),MATCH(H$8,J!$A$1:$ZZ$1,0)),""),"")</f>
        <v>-0.78</v>
      </c>
      <c r="I77" s="43">
        <f>IFERROR(IF(INDEX(J!$A$1:$ZZ$200,MATCH($A77,J!$A$1:$A$200,0),MATCH(I$8,J!$A$1:$ZZ$1,0))&lt;&gt;"",INDEX(J!$A$1:$ZZ$200,MATCH($A77,J!$A$1:$A$200,0),MATCH(I$8,J!$A$1:$ZZ$1,0)),""),"")</f>
        <v>-0.26</v>
      </c>
      <c r="J77" s="44" t="str">
        <f>IFERROR(IF(INDEX(J!$A$1:$ZZ$200,MATCH($A77,J!$A$1:$A$200,0),MATCH(J$8,J!$A$1:$ZZ$1,0))&lt;&gt;"",INDEX(J!$A$1:$ZZ$200,MATCH($A77,J!$A$1:$A$200,0),MATCH(J$8,J!$A$1:$ZZ$1,0)),""),"")</f>
        <v/>
      </c>
      <c r="K77" s="10"/>
      <c r="L77" s="41" t="str">
        <f>IF(L76&lt;&gt;"",IF(INDEX(J!$A$1:$ZZ$200,MATCH(L76+1,J!$A$1:$A$200,0),MATCH(M$8,J!$A$1:$ZZ$1,0))&lt;&gt;"",L76+1,""),"")</f>
        <v/>
      </c>
      <c r="M77" s="43" t="str">
        <f>IFERROR(IF(INDEX(J!$A$1:$ZZ$200,MATCH($A77,J!$A$1:$A$200,0),MATCH(M$8,J!$A$1:$ZZ$1,0))&lt;&gt;"",INDEX(J!$A$1:$ZZ$200,MATCH($A77,J!$A$1:$A$200,0),MATCH(M$8,J!$A$1:$ZZ$1,0)),""),"")</f>
        <v/>
      </c>
      <c r="N77" s="43" t="str">
        <f>IFERROR(IF(INDEX(J!$A$1:$ZZ$200,MATCH($A77,J!$A$1:$A$200,0),MATCH(N$8,J!$A$1:$ZZ$1,0))&lt;&gt;"",INDEX(J!$A$1:$ZZ$200,MATCH($A77,J!$A$1:$A$200,0),MATCH(N$8,J!$A$1:$ZZ$1,0)),""),"")</f>
        <v/>
      </c>
      <c r="O77" s="43" t="str">
        <f>IFERROR(IF(INDEX(J!$A$1:$ZZ$200,MATCH($A77,J!$A$1:$A$200,0),MATCH(O$8,J!$A$1:$ZZ$1,0))&lt;&gt;"",INDEX(J!$A$1:$ZZ$200,MATCH($A77,J!$A$1:$A$200,0),MATCH(O$8,J!$A$1:$ZZ$1,0)),""),"")</f>
        <v/>
      </c>
      <c r="P77" s="10"/>
      <c r="Q77" s="41">
        <f>IF(Q76&lt;&gt;"",IF(INDEX(J!$A$1:$ZZ$200,MATCH(Q76+1,J!$A$1:$A$200,0),MATCH(R$8,J!$A$1:$ZZ$1,0))&lt;&gt;"",Q76+1,""),"")</f>
        <v>2036</v>
      </c>
      <c r="R77" s="43">
        <f>IFERROR(IF(INDEX(J!$A$1:$ZZ$200,MATCH($A77,J!$A$1:$A$200,0),MATCH(R$8,J!$A$1:$ZZ$1,0))&lt;&gt;"",INDEX(J!$A$1:$ZZ$200,MATCH($A77,J!$A$1:$A$200,0),MATCH(R$8,J!$A$1:$ZZ$1,0)),""),"")</f>
        <v>0.01</v>
      </c>
      <c r="S77" s="43">
        <f>IFERROR(IF(INDEX(J!$A$1:$ZZ$200,MATCH($A77,J!$A$1:$A$200,0),MATCH(S$8,J!$A$1:$ZZ$1,0))&lt;&gt;"",INDEX(J!$A$1:$ZZ$200,MATCH($A77,J!$A$1:$A$200,0),MATCH(S$8,J!$A$1:$ZZ$1,0)),""),"")</f>
        <v>71.8</v>
      </c>
      <c r="T77" s="43">
        <f>IFERROR(IF(INDEX(J!$A$1:$ZZ$200,MATCH($A77,J!$A$1:$A$200,0),MATCH(T$8,J!$A$1:$ZZ$1,0))&lt;&gt;"",INDEX(J!$A$1:$ZZ$200,MATCH($A77,J!$A$1:$A$200,0),MATCH(T$8,J!$A$1:$ZZ$1,0)),""),"")</f>
        <v>34.020000000000003</v>
      </c>
      <c r="U77" s="43">
        <f>IFERROR(IF(INDEX(J!$A$1:$ZZ$200,MATCH($A77,J!$A$1:$A$200,0),MATCH(U$8,J!$A$1:$ZZ$1,0))&lt;&gt;"",INDEX(J!$A$1:$ZZ$200,MATCH($A77,J!$A$1:$A$200,0),MATCH(U$8,J!$A$1:$ZZ$1,0)),""),"")</f>
        <v>5.0999999999999996</v>
      </c>
    </row>
    <row r="78" spans="1:21">
      <c r="A78" s="41">
        <f>IF(A77&lt;&gt;"",IF(INDEX(J!$A$1:$ZZ$200,MATCH(A77+1,J!$A$1:$A$200,0),MATCH(B$8,J!$A$1:$ZZ$1,0))&lt;&gt;"",A77+1,""),"")</f>
        <v>2037</v>
      </c>
      <c r="B78" s="42">
        <f>IFERROR(IF(INDEX(J!$A$1:$ZZ$200,MATCH($A78,J!$A$1:$A$200,0),MATCH(B$8,J!$A$1:$ZZ$1,0))&lt;&gt;"",INDEX(J!$A$1:$ZZ$200,MATCH($A78,J!$A$1:$A$200,0),MATCH(B$8,J!$A$1:$ZZ$1,0)),""),"")</f>
        <v>3568.28</v>
      </c>
      <c r="C78" s="43">
        <f>IFERROR(IF(INDEX(J!$A$1:$ZZ$200,MATCH($A78,J!$A$1:$A$200,0),MATCH(C$8,J!$A$1:$ZZ$1,0))&lt;&gt;"",INDEX(J!$A$1:$ZZ$200,MATCH($A78,J!$A$1:$A$200,0),MATCH(C$8,J!$A$1:$ZZ$1,0)),""),"")</f>
        <v>41.84</v>
      </c>
      <c r="D78" s="10"/>
      <c r="E78" s="41">
        <f>IF(E77&lt;&gt;"",IF(INDEX(J!$A$1:$ZZ$200,MATCH(E77+1,J!$A$1:$A$200,0),MATCH(F$8,J!$A$1:$ZZ$1,0))&lt;&gt;"",E77+1,""),"")</f>
        <v>2037</v>
      </c>
      <c r="F78" s="43">
        <f>IFERROR(IF(INDEX(J!$A$1:$ZZ$200,MATCH($A78,J!$A$1:$A$200,0),MATCH(F$8,J!$A$1:$ZZ$1,0))&lt;&gt;"",INDEX(J!$A$1:$ZZ$200,MATCH($A78,J!$A$1:$A$200,0),MATCH(F$8,J!$A$1:$ZZ$1,0)),""),"")</f>
        <v>-0.4</v>
      </c>
      <c r="G78" s="43">
        <f>IFERROR(IF(INDEX(J!$A$1:$ZZ$200,MATCH($A78,J!$A$1:$A$200,0),MATCH(G$8,J!$A$1:$ZZ$1,0))&lt;&gt;"",INDEX(J!$A$1:$ZZ$200,MATCH($A78,J!$A$1:$A$200,0),MATCH(G$8,J!$A$1:$ZZ$1,0)),""),"")</f>
        <v>0.16</v>
      </c>
      <c r="H78" s="43">
        <f>IFERROR(IF(INDEX(J!$A$1:$ZZ$200,MATCH($A78,J!$A$1:$A$200,0),MATCH(H$8,J!$A$1:$ZZ$1,0))&lt;&gt;"",INDEX(J!$A$1:$ZZ$200,MATCH($A78,J!$A$1:$A$200,0),MATCH(H$8,J!$A$1:$ZZ$1,0)),""),"")</f>
        <v>-0.74</v>
      </c>
      <c r="I78" s="43">
        <f>IFERROR(IF(INDEX(J!$A$1:$ZZ$200,MATCH($A78,J!$A$1:$A$200,0),MATCH(I$8,J!$A$1:$ZZ$1,0))&lt;&gt;"",INDEX(J!$A$1:$ZZ$200,MATCH($A78,J!$A$1:$A$200,0),MATCH(I$8,J!$A$1:$ZZ$1,0)),""),"")</f>
        <v>-0.26</v>
      </c>
      <c r="J78" s="44" t="str">
        <f>IFERROR(IF(INDEX(J!$A$1:$ZZ$200,MATCH($A78,J!$A$1:$A$200,0),MATCH(J$8,J!$A$1:$ZZ$1,0))&lt;&gt;"",INDEX(J!$A$1:$ZZ$200,MATCH($A78,J!$A$1:$A$200,0),MATCH(J$8,J!$A$1:$ZZ$1,0)),""),"")</f>
        <v/>
      </c>
      <c r="K78" s="10"/>
      <c r="L78" s="41" t="str">
        <f>IF(L77&lt;&gt;"",IF(INDEX(J!$A$1:$ZZ$200,MATCH(L77+1,J!$A$1:$A$200,0),MATCH(M$8,J!$A$1:$ZZ$1,0))&lt;&gt;"",L77+1,""),"")</f>
        <v/>
      </c>
      <c r="M78" s="43" t="str">
        <f>IFERROR(IF(INDEX(J!$A$1:$ZZ$200,MATCH($A78,J!$A$1:$A$200,0),MATCH(M$8,J!$A$1:$ZZ$1,0))&lt;&gt;"",INDEX(J!$A$1:$ZZ$200,MATCH($A78,J!$A$1:$A$200,0),MATCH(M$8,J!$A$1:$ZZ$1,0)),""),"")</f>
        <v/>
      </c>
      <c r="N78" s="43" t="str">
        <f>IFERROR(IF(INDEX(J!$A$1:$ZZ$200,MATCH($A78,J!$A$1:$A$200,0),MATCH(N$8,J!$A$1:$ZZ$1,0))&lt;&gt;"",INDEX(J!$A$1:$ZZ$200,MATCH($A78,J!$A$1:$A$200,0),MATCH(N$8,J!$A$1:$ZZ$1,0)),""),"")</f>
        <v/>
      </c>
      <c r="O78" s="43" t="str">
        <f>IFERROR(IF(INDEX(J!$A$1:$ZZ$200,MATCH($A78,J!$A$1:$A$200,0),MATCH(O$8,J!$A$1:$ZZ$1,0))&lt;&gt;"",INDEX(J!$A$1:$ZZ$200,MATCH($A78,J!$A$1:$A$200,0),MATCH(O$8,J!$A$1:$ZZ$1,0)),""),"")</f>
        <v/>
      </c>
      <c r="P78" s="10"/>
      <c r="Q78" s="41">
        <f>IF(Q77&lt;&gt;"",IF(INDEX(J!$A$1:$ZZ$200,MATCH(Q77+1,J!$A$1:$A$200,0),MATCH(R$8,J!$A$1:$ZZ$1,0))&lt;&gt;"",Q77+1,""),"")</f>
        <v>2037</v>
      </c>
      <c r="R78" s="43">
        <f>IFERROR(IF(INDEX(J!$A$1:$ZZ$200,MATCH($A78,J!$A$1:$A$200,0),MATCH(R$8,J!$A$1:$ZZ$1,0))&lt;&gt;"",INDEX(J!$A$1:$ZZ$200,MATCH($A78,J!$A$1:$A$200,0),MATCH(R$8,J!$A$1:$ZZ$1,0)),""),"")</f>
        <v>0</v>
      </c>
      <c r="S78" s="43">
        <f>IFERROR(IF(INDEX(J!$A$1:$ZZ$200,MATCH($A78,J!$A$1:$A$200,0),MATCH(S$8,J!$A$1:$ZZ$1,0))&lt;&gt;"",INDEX(J!$A$1:$ZZ$200,MATCH($A78,J!$A$1:$A$200,0),MATCH(S$8,J!$A$1:$ZZ$1,0)),""),"")</f>
        <v>71.900000000000006</v>
      </c>
      <c r="T78" s="43">
        <f>IFERROR(IF(INDEX(J!$A$1:$ZZ$200,MATCH($A78,J!$A$1:$A$200,0),MATCH(T$8,J!$A$1:$ZZ$1,0))&lt;&gt;"",INDEX(J!$A$1:$ZZ$200,MATCH($A78,J!$A$1:$A$200,0),MATCH(T$8,J!$A$1:$ZZ$1,0)),""),"")</f>
        <v>33.5</v>
      </c>
      <c r="U78" s="43">
        <f>IFERROR(IF(INDEX(J!$A$1:$ZZ$200,MATCH($A78,J!$A$1:$A$200,0),MATCH(U$8,J!$A$1:$ZZ$1,0))&lt;&gt;"",INDEX(J!$A$1:$ZZ$200,MATCH($A78,J!$A$1:$A$200,0),MATCH(U$8,J!$A$1:$ZZ$1,0)),""),"")</f>
        <v>4.9400000000000004</v>
      </c>
    </row>
    <row r="79" spans="1:21">
      <c r="A79" s="41">
        <f>IF(A78&lt;&gt;"",IF(INDEX(J!$A$1:$ZZ$200,MATCH(A78+1,J!$A$1:$A$200,0),MATCH(B$8,J!$A$1:$ZZ$1,0))&lt;&gt;"",A78+1,""),"")</f>
        <v>2038</v>
      </c>
      <c r="B79" s="42">
        <f>IFERROR(IF(INDEX(J!$A$1:$ZZ$200,MATCH($A79,J!$A$1:$A$200,0),MATCH(B$8,J!$A$1:$ZZ$1,0))&lt;&gt;"",INDEX(J!$A$1:$ZZ$200,MATCH($A79,J!$A$1:$A$200,0),MATCH(B$8,J!$A$1:$ZZ$1,0)),""),"")</f>
        <v>3564.79</v>
      </c>
      <c r="C79" s="43">
        <f>IFERROR(IF(INDEX(J!$A$1:$ZZ$200,MATCH($A79,J!$A$1:$A$200,0),MATCH(C$8,J!$A$1:$ZZ$1,0))&lt;&gt;"",INDEX(J!$A$1:$ZZ$200,MATCH($A79,J!$A$1:$A$200,0),MATCH(C$8,J!$A$1:$ZZ$1,0)),""),"")</f>
        <v>41.83</v>
      </c>
      <c r="D79" s="10"/>
      <c r="E79" s="41">
        <f>IF(E78&lt;&gt;"",IF(INDEX(J!$A$1:$ZZ$200,MATCH(E78+1,J!$A$1:$A$200,0),MATCH(F$8,J!$A$1:$ZZ$1,0))&lt;&gt;"",E78+1,""),"")</f>
        <v>2038</v>
      </c>
      <c r="F79" s="43">
        <f>IFERROR(IF(INDEX(J!$A$1:$ZZ$200,MATCH($A79,J!$A$1:$A$200,0),MATCH(F$8,J!$A$1:$ZZ$1,0))&lt;&gt;"",INDEX(J!$A$1:$ZZ$200,MATCH($A79,J!$A$1:$A$200,0),MATCH(F$8,J!$A$1:$ZZ$1,0)),""),"")</f>
        <v>-0.37</v>
      </c>
      <c r="G79" s="43">
        <f>IFERROR(IF(INDEX(J!$A$1:$ZZ$200,MATCH($A79,J!$A$1:$A$200,0),MATCH(G$8,J!$A$1:$ZZ$1,0))&lt;&gt;"",INDEX(J!$A$1:$ZZ$200,MATCH($A79,J!$A$1:$A$200,0),MATCH(G$8,J!$A$1:$ZZ$1,0)),""),"")</f>
        <v>0.16</v>
      </c>
      <c r="H79" s="43">
        <f>IFERROR(IF(INDEX(J!$A$1:$ZZ$200,MATCH($A79,J!$A$1:$A$200,0),MATCH(H$8,J!$A$1:$ZZ$1,0))&lt;&gt;"",INDEX(J!$A$1:$ZZ$200,MATCH($A79,J!$A$1:$A$200,0),MATCH(H$8,J!$A$1:$ZZ$1,0)),""),"")</f>
        <v>-0.71</v>
      </c>
      <c r="I79" s="43">
        <f>IFERROR(IF(INDEX(J!$A$1:$ZZ$200,MATCH($A79,J!$A$1:$A$200,0),MATCH(I$8,J!$A$1:$ZZ$1,0))&lt;&gt;"",INDEX(J!$A$1:$ZZ$200,MATCH($A79,J!$A$1:$A$200,0),MATCH(I$8,J!$A$1:$ZZ$1,0)),""),"")</f>
        <v>-0.27</v>
      </c>
      <c r="J79" s="44" t="str">
        <f>IFERROR(IF(INDEX(J!$A$1:$ZZ$200,MATCH($A79,J!$A$1:$A$200,0),MATCH(J$8,J!$A$1:$ZZ$1,0))&lt;&gt;"",INDEX(J!$A$1:$ZZ$200,MATCH($A79,J!$A$1:$A$200,0),MATCH(J$8,J!$A$1:$ZZ$1,0)),""),"")</f>
        <v/>
      </c>
      <c r="K79" s="10"/>
      <c r="L79" s="41" t="str">
        <f>IF(L78&lt;&gt;"",IF(INDEX(J!$A$1:$ZZ$200,MATCH(L78+1,J!$A$1:$A$200,0),MATCH(M$8,J!$A$1:$ZZ$1,0))&lt;&gt;"",L78+1,""),"")</f>
        <v/>
      </c>
      <c r="M79" s="43" t="str">
        <f>IFERROR(IF(INDEX(J!$A$1:$ZZ$200,MATCH($A79,J!$A$1:$A$200,0),MATCH(M$8,J!$A$1:$ZZ$1,0))&lt;&gt;"",INDEX(J!$A$1:$ZZ$200,MATCH($A79,J!$A$1:$A$200,0),MATCH(M$8,J!$A$1:$ZZ$1,0)),""),"")</f>
        <v/>
      </c>
      <c r="N79" s="43" t="str">
        <f>IFERROR(IF(INDEX(J!$A$1:$ZZ$200,MATCH($A79,J!$A$1:$A$200,0),MATCH(N$8,J!$A$1:$ZZ$1,0))&lt;&gt;"",INDEX(J!$A$1:$ZZ$200,MATCH($A79,J!$A$1:$A$200,0),MATCH(N$8,J!$A$1:$ZZ$1,0)),""),"")</f>
        <v/>
      </c>
      <c r="O79" s="43" t="str">
        <f>IFERROR(IF(INDEX(J!$A$1:$ZZ$200,MATCH($A79,J!$A$1:$A$200,0),MATCH(O$8,J!$A$1:$ZZ$1,0))&lt;&gt;"",INDEX(J!$A$1:$ZZ$200,MATCH($A79,J!$A$1:$A$200,0),MATCH(O$8,J!$A$1:$ZZ$1,0)),""),"")</f>
        <v/>
      </c>
      <c r="P79" s="10"/>
      <c r="Q79" s="41">
        <f>IF(Q78&lt;&gt;"",IF(INDEX(J!$A$1:$ZZ$200,MATCH(Q78+1,J!$A$1:$A$200,0),MATCH(R$8,J!$A$1:$ZZ$1,0))&lt;&gt;"",Q78+1,""),"")</f>
        <v>2038</v>
      </c>
      <c r="R79" s="43">
        <f>IFERROR(IF(INDEX(J!$A$1:$ZZ$200,MATCH($A79,J!$A$1:$A$200,0),MATCH(R$8,J!$A$1:$ZZ$1,0))&lt;&gt;"",INDEX(J!$A$1:$ZZ$200,MATCH($A79,J!$A$1:$A$200,0),MATCH(R$8,J!$A$1:$ZZ$1,0)),""),"")</f>
        <v>0</v>
      </c>
      <c r="S79" s="43">
        <f>IFERROR(IF(INDEX(J!$A$1:$ZZ$200,MATCH($A79,J!$A$1:$A$200,0),MATCH(S$8,J!$A$1:$ZZ$1,0))&lt;&gt;"",INDEX(J!$A$1:$ZZ$200,MATCH($A79,J!$A$1:$A$200,0),MATCH(S$8,J!$A$1:$ZZ$1,0)),""),"")</f>
        <v>72.13</v>
      </c>
      <c r="T79" s="43">
        <f>IFERROR(IF(INDEX(J!$A$1:$ZZ$200,MATCH($A79,J!$A$1:$A$200,0),MATCH(T$8,J!$A$1:$ZZ$1,0))&lt;&gt;"",INDEX(J!$A$1:$ZZ$200,MATCH($A79,J!$A$1:$A$200,0),MATCH(T$8,J!$A$1:$ZZ$1,0)),""),"")</f>
        <v>32.96</v>
      </c>
      <c r="U79" s="43">
        <f>IFERROR(IF(INDEX(J!$A$1:$ZZ$200,MATCH($A79,J!$A$1:$A$200,0),MATCH(U$8,J!$A$1:$ZZ$1,0))&lt;&gt;"",INDEX(J!$A$1:$ZZ$200,MATCH($A79,J!$A$1:$A$200,0),MATCH(U$8,J!$A$1:$ZZ$1,0)),""),"")</f>
        <v>4.7699999999999996</v>
      </c>
    </row>
    <row r="80" spans="1:21">
      <c r="A80" s="41">
        <f>IF(A79&lt;&gt;"",IF(INDEX(J!$A$1:$ZZ$200,MATCH(A79+1,J!$A$1:$A$200,0),MATCH(B$8,J!$A$1:$ZZ$1,0))&lt;&gt;"",A79+1,""),"")</f>
        <v>2039</v>
      </c>
      <c r="B80" s="42">
        <f>IFERROR(IF(INDEX(J!$A$1:$ZZ$200,MATCH($A80,J!$A$1:$A$200,0),MATCH(B$8,J!$A$1:$ZZ$1,0))&lt;&gt;"",INDEX(J!$A$1:$ZZ$200,MATCH($A80,J!$A$1:$A$200,0),MATCH(B$8,J!$A$1:$ZZ$1,0)),""),"")</f>
        <v>3563.59</v>
      </c>
      <c r="C80" s="43">
        <f>IFERROR(IF(INDEX(J!$A$1:$ZZ$200,MATCH($A80,J!$A$1:$A$200,0),MATCH(C$8,J!$A$1:$ZZ$1,0))&lt;&gt;"",INDEX(J!$A$1:$ZZ$200,MATCH($A80,J!$A$1:$A$200,0),MATCH(C$8,J!$A$1:$ZZ$1,0)),""),"")</f>
        <v>41.86</v>
      </c>
      <c r="D80" s="10"/>
      <c r="E80" s="41">
        <f>IF(E79&lt;&gt;"",IF(INDEX(J!$A$1:$ZZ$200,MATCH(E79+1,J!$A$1:$A$200,0),MATCH(F$8,J!$A$1:$ZZ$1,0))&lt;&gt;"",E79+1,""),"")</f>
        <v>2039</v>
      </c>
      <c r="F80" s="43">
        <f>IFERROR(IF(INDEX(J!$A$1:$ZZ$200,MATCH($A80,J!$A$1:$A$200,0),MATCH(F$8,J!$A$1:$ZZ$1,0))&lt;&gt;"",INDEX(J!$A$1:$ZZ$200,MATCH($A80,J!$A$1:$A$200,0),MATCH(F$8,J!$A$1:$ZZ$1,0)),""),"")</f>
        <v>-0.3</v>
      </c>
      <c r="G80" s="43">
        <f>IFERROR(IF(INDEX(J!$A$1:$ZZ$200,MATCH($A80,J!$A$1:$A$200,0),MATCH(G$8,J!$A$1:$ZZ$1,0))&lt;&gt;"",INDEX(J!$A$1:$ZZ$200,MATCH($A80,J!$A$1:$A$200,0),MATCH(G$8,J!$A$1:$ZZ$1,0)),""),"")</f>
        <v>0.16</v>
      </c>
      <c r="H80" s="43">
        <f>IFERROR(IF(INDEX(J!$A$1:$ZZ$200,MATCH($A80,J!$A$1:$A$200,0),MATCH(H$8,J!$A$1:$ZZ$1,0))&lt;&gt;"",INDEX(J!$A$1:$ZZ$200,MATCH($A80,J!$A$1:$A$200,0),MATCH(H$8,J!$A$1:$ZZ$1,0)),""),"")</f>
        <v>-0.65</v>
      </c>
      <c r="I80" s="43">
        <f>IFERROR(IF(INDEX(J!$A$1:$ZZ$200,MATCH($A80,J!$A$1:$A$200,0),MATCH(I$8,J!$A$1:$ZZ$1,0))&lt;&gt;"",INDEX(J!$A$1:$ZZ$200,MATCH($A80,J!$A$1:$A$200,0),MATCH(I$8,J!$A$1:$ZZ$1,0)),""),"")</f>
        <v>-0.27</v>
      </c>
      <c r="J80" s="44" t="str">
        <f>IFERROR(IF(INDEX(J!$A$1:$ZZ$200,MATCH($A80,J!$A$1:$A$200,0),MATCH(J$8,J!$A$1:$ZZ$1,0))&lt;&gt;"",INDEX(J!$A$1:$ZZ$200,MATCH($A80,J!$A$1:$A$200,0),MATCH(J$8,J!$A$1:$ZZ$1,0)),""),"")</f>
        <v/>
      </c>
      <c r="K80" s="10"/>
      <c r="L80" s="41" t="str">
        <f>IF(L79&lt;&gt;"",IF(INDEX(J!$A$1:$ZZ$200,MATCH(L79+1,J!$A$1:$A$200,0),MATCH(M$8,J!$A$1:$ZZ$1,0))&lt;&gt;"",L79+1,""),"")</f>
        <v/>
      </c>
      <c r="M80" s="43" t="str">
        <f>IFERROR(IF(INDEX(J!$A$1:$ZZ$200,MATCH($A80,J!$A$1:$A$200,0),MATCH(M$8,J!$A$1:$ZZ$1,0))&lt;&gt;"",INDEX(J!$A$1:$ZZ$200,MATCH($A80,J!$A$1:$A$200,0),MATCH(M$8,J!$A$1:$ZZ$1,0)),""),"")</f>
        <v/>
      </c>
      <c r="N80" s="43" t="str">
        <f>IFERROR(IF(INDEX(J!$A$1:$ZZ$200,MATCH($A80,J!$A$1:$A$200,0),MATCH(N$8,J!$A$1:$ZZ$1,0))&lt;&gt;"",INDEX(J!$A$1:$ZZ$200,MATCH($A80,J!$A$1:$A$200,0),MATCH(N$8,J!$A$1:$ZZ$1,0)),""),"")</f>
        <v/>
      </c>
      <c r="O80" s="43" t="str">
        <f>IFERROR(IF(INDEX(J!$A$1:$ZZ$200,MATCH($A80,J!$A$1:$A$200,0),MATCH(O$8,J!$A$1:$ZZ$1,0))&lt;&gt;"",INDEX(J!$A$1:$ZZ$200,MATCH($A80,J!$A$1:$A$200,0),MATCH(O$8,J!$A$1:$ZZ$1,0)),""),"")</f>
        <v/>
      </c>
      <c r="P80" s="10"/>
      <c r="Q80" s="41">
        <f>IF(Q79&lt;&gt;"",IF(INDEX(J!$A$1:$ZZ$200,MATCH(Q79+1,J!$A$1:$A$200,0),MATCH(R$8,J!$A$1:$ZZ$1,0))&lt;&gt;"",Q79+1,""),"")</f>
        <v>2039</v>
      </c>
      <c r="R80" s="43">
        <f>IFERROR(IF(INDEX(J!$A$1:$ZZ$200,MATCH($A80,J!$A$1:$A$200,0),MATCH(R$8,J!$A$1:$ZZ$1,0))&lt;&gt;"",INDEX(J!$A$1:$ZZ$200,MATCH($A80,J!$A$1:$A$200,0),MATCH(R$8,J!$A$1:$ZZ$1,0)),""),"")</f>
        <v>0</v>
      </c>
      <c r="S80" s="43">
        <f>IFERROR(IF(INDEX(J!$A$1:$ZZ$200,MATCH($A80,J!$A$1:$A$200,0),MATCH(S$8,J!$A$1:$ZZ$1,0))&lt;&gt;"",INDEX(J!$A$1:$ZZ$200,MATCH($A80,J!$A$1:$A$200,0),MATCH(S$8,J!$A$1:$ZZ$1,0)),""),"")</f>
        <v>72.45</v>
      </c>
      <c r="T80" s="43">
        <f>IFERROR(IF(INDEX(J!$A$1:$ZZ$200,MATCH($A80,J!$A$1:$A$200,0),MATCH(T$8,J!$A$1:$ZZ$1,0))&lt;&gt;"",INDEX(J!$A$1:$ZZ$200,MATCH($A80,J!$A$1:$A$200,0),MATCH(T$8,J!$A$1:$ZZ$1,0)),""),"")</f>
        <v>32.43</v>
      </c>
      <c r="U80" s="43">
        <f>IFERROR(IF(INDEX(J!$A$1:$ZZ$200,MATCH($A80,J!$A$1:$A$200,0),MATCH(U$8,J!$A$1:$ZZ$1,0))&lt;&gt;"",INDEX(J!$A$1:$ZZ$200,MATCH($A80,J!$A$1:$A$200,0),MATCH(U$8,J!$A$1:$ZZ$1,0)),""),"")</f>
        <v>4.5999999999999996</v>
      </c>
    </row>
    <row r="81" spans="1:21">
      <c r="A81" s="41" t="str">
        <f>IF(A80&lt;&gt;"",IF(INDEX(J!$A$1:$ZZ$200,MATCH(A80+1,J!$A$1:$A$200,0),MATCH(B$8,J!$A$1:$ZZ$1,0))&lt;&gt;"",A80+1,""),"")</f>
        <v/>
      </c>
      <c r="B81" s="42" t="str">
        <f>IFERROR(IF(INDEX(J!$A$1:$ZZ$200,MATCH($A81,J!$A$1:$A$200,0),MATCH(B$8,J!$A$1:$ZZ$1,0))&lt;&gt;"",INDEX(J!$A$1:$ZZ$200,MATCH($A81,J!$A$1:$A$200,0),MATCH(B$8,J!$A$1:$ZZ$1,0)),""),"")</f>
        <v/>
      </c>
      <c r="C81" s="43" t="str">
        <f>IFERROR(IF(INDEX(J!$A$1:$ZZ$200,MATCH($A81,J!$A$1:$A$200,0),MATCH(C$8,J!$A$1:$ZZ$1,0))&lt;&gt;"",INDEX(J!$A$1:$ZZ$200,MATCH($A81,J!$A$1:$A$200,0),MATCH(C$8,J!$A$1:$ZZ$1,0)),""),"")</f>
        <v/>
      </c>
      <c r="D81" s="10"/>
      <c r="E81" s="41" t="str">
        <f>IF(E80&lt;&gt;"",IF(INDEX(J!$A$1:$ZZ$200,MATCH(E80+1,J!$A$1:$A$200,0),MATCH(F$8,J!$A$1:$ZZ$1,0))&lt;&gt;"",E80+1,""),"")</f>
        <v/>
      </c>
      <c r="F81" s="43" t="str">
        <f>IFERROR(IF(INDEX(J!$A$1:$ZZ$200,MATCH($A81,J!$A$1:$A$200,0),MATCH(F$8,J!$A$1:$ZZ$1,0))&lt;&gt;"",INDEX(J!$A$1:$ZZ$200,MATCH($A81,J!$A$1:$A$200,0),MATCH(F$8,J!$A$1:$ZZ$1,0)),""),"")</f>
        <v/>
      </c>
      <c r="G81" s="43" t="str">
        <f>IFERROR(IF(INDEX(J!$A$1:$ZZ$200,MATCH($A81,J!$A$1:$A$200,0),MATCH(G$8,J!$A$1:$ZZ$1,0))&lt;&gt;"",INDEX(J!$A$1:$ZZ$200,MATCH($A81,J!$A$1:$A$200,0),MATCH(G$8,J!$A$1:$ZZ$1,0)),""),"")</f>
        <v/>
      </c>
      <c r="H81" s="43" t="str">
        <f>IFERROR(IF(INDEX(J!$A$1:$ZZ$200,MATCH($A81,J!$A$1:$A$200,0),MATCH(H$8,J!$A$1:$ZZ$1,0))&lt;&gt;"",INDEX(J!$A$1:$ZZ$200,MATCH($A81,J!$A$1:$A$200,0),MATCH(H$8,J!$A$1:$ZZ$1,0)),""),"")</f>
        <v/>
      </c>
      <c r="I81" s="43" t="str">
        <f>IFERROR(IF(INDEX(J!$A$1:$ZZ$200,MATCH($A81,J!$A$1:$A$200,0),MATCH(I$8,J!$A$1:$ZZ$1,0))&lt;&gt;"",INDEX(J!$A$1:$ZZ$200,MATCH($A81,J!$A$1:$A$200,0),MATCH(I$8,J!$A$1:$ZZ$1,0)),""),"")</f>
        <v/>
      </c>
      <c r="J81" s="44" t="str">
        <f>IFERROR(IF(INDEX(J!$A$1:$ZZ$200,MATCH($A81,J!$A$1:$A$200,0),MATCH(J$8,J!$A$1:$ZZ$1,0))&lt;&gt;"",INDEX(J!$A$1:$ZZ$200,MATCH($A81,J!$A$1:$A$200,0),MATCH(J$8,J!$A$1:$ZZ$1,0)),""),"")</f>
        <v/>
      </c>
      <c r="K81" s="10"/>
      <c r="L81" s="41" t="str">
        <f>IF(L80&lt;&gt;"",IF(INDEX(J!$A$1:$ZZ$200,MATCH(L80+1,J!$A$1:$A$200,0),MATCH(M$8,J!$A$1:$ZZ$1,0))&lt;&gt;"",L80+1,""),"")</f>
        <v/>
      </c>
      <c r="M81" s="43" t="str">
        <f>IFERROR(IF(INDEX(J!$A$1:$ZZ$200,MATCH($A81,J!$A$1:$A$200,0),MATCH(M$8,J!$A$1:$ZZ$1,0))&lt;&gt;"",INDEX(J!$A$1:$ZZ$200,MATCH($A81,J!$A$1:$A$200,0),MATCH(M$8,J!$A$1:$ZZ$1,0)),""),"")</f>
        <v/>
      </c>
      <c r="N81" s="43" t="str">
        <f>IFERROR(IF(INDEX(J!$A$1:$ZZ$200,MATCH($A81,J!$A$1:$A$200,0),MATCH(N$8,J!$A$1:$ZZ$1,0))&lt;&gt;"",INDEX(J!$A$1:$ZZ$200,MATCH($A81,J!$A$1:$A$200,0),MATCH(N$8,J!$A$1:$ZZ$1,0)),""),"")</f>
        <v/>
      </c>
      <c r="O81" s="43" t="str">
        <f>IFERROR(IF(INDEX(J!$A$1:$ZZ$200,MATCH($A81,J!$A$1:$A$200,0),MATCH(O$8,J!$A$1:$ZZ$1,0))&lt;&gt;"",INDEX(J!$A$1:$ZZ$200,MATCH($A81,J!$A$1:$A$200,0),MATCH(O$8,J!$A$1:$ZZ$1,0)),""),"")</f>
        <v/>
      </c>
      <c r="P81" s="10"/>
      <c r="Q81" s="41" t="str">
        <f>IF(Q80&lt;&gt;"",IF(INDEX(J!$A$1:$ZZ$200,MATCH(Q80+1,J!$A$1:$A$200,0),MATCH(R$8,J!$A$1:$ZZ$1,0))&lt;&gt;"",Q80+1,""),"")</f>
        <v/>
      </c>
      <c r="R81" s="43" t="str">
        <f>IFERROR(IF(INDEX(J!$A$1:$ZZ$200,MATCH($A81,J!$A$1:$A$200,0),MATCH(R$8,J!$A$1:$ZZ$1,0))&lt;&gt;"",INDEX(J!$A$1:$ZZ$200,MATCH($A81,J!$A$1:$A$200,0),MATCH(R$8,J!$A$1:$ZZ$1,0)),""),"")</f>
        <v/>
      </c>
      <c r="S81" s="43" t="str">
        <f>IFERROR(IF(INDEX(J!$A$1:$ZZ$200,MATCH($A81,J!$A$1:$A$200,0),MATCH(S$8,J!$A$1:$ZZ$1,0))&lt;&gt;"",INDEX(J!$A$1:$ZZ$200,MATCH($A81,J!$A$1:$A$200,0),MATCH(S$8,J!$A$1:$ZZ$1,0)),""),"")</f>
        <v/>
      </c>
      <c r="T81" s="43" t="str">
        <f>IFERROR(IF(INDEX(J!$A$1:$ZZ$200,MATCH($A81,J!$A$1:$A$200,0),MATCH(T$8,J!$A$1:$ZZ$1,0))&lt;&gt;"",INDEX(J!$A$1:$ZZ$200,MATCH($A81,J!$A$1:$A$200,0),MATCH(T$8,J!$A$1:$ZZ$1,0)),""),"")</f>
        <v/>
      </c>
      <c r="U81" s="43" t="str">
        <f>IFERROR(IF(INDEX(J!$A$1:$ZZ$200,MATCH($A81,J!$A$1:$A$200,0),MATCH(U$8,J!$A$1:$ZZ$1,0))&lt;&gt;"",INDEX(J!$A$1:$ZZ$200,MATCH($A81,J!$A$1:$A$200,0),MATCH(U$8,J!$A$1:$ZZ$1,0)),""),"")</f>
        <v/>
      </c>
    </row>
    <row r="82" spans="1:21">
      <c r="A82" s="41" t="str">
        <f>IF(A81&lt;&gt;"",IF(INDEX(J!$A$1:$ZZ$200,MATCH(A81+1,J!$A$1:$A$200,0),MATCH(B$8,J!$A$1:$ZZ$1,0))&lt;&gt;"",A81+1,""),"")</f>
        <v/>
      </c>
      <c r="B82" s="42" t="str">
        <f>IFERROR(IF(INDEX(J!$A$1:$ZZ$200,MATCH($A82,J!$A$1:$A$200,0),MATCH(B$8,J!$A$1:$ZZ$1,0))&lt;&gt;"",INDEX(J!$A$1:$ZZ$200,MATCH($A82,J!$A$1:$A$200,0),MATCH(B$8,J!$A$1:$ZZ$1,0)),""),"")</f>
        <v/>
      </c>
      <c r="C82" s="43" t="str">
        <f>IFERROR(IF(INDEX(J!$A$1:$ZZ$200,MATCH($A82,J!$A$1:$A$200,0),MATCH(C$8,J!$A$1:$ZZ$1,0))&lt;&gt;"",INDEX(J!$A$1:$ZZ$200,MATCH($A82,J!$A$1:$A$200,0),MATCH(C$8,J!$A$1:$ZZ$1,0)),""),"")</f>
        <v/>
      </c>
      <c r="D82" s="10"/>
      <c r="E82" s="41" t="str">
        <f>IF(E81&lt;&gt;"",IF(INDEX(J!$A$1:$ZZ$200,MATCH(E81+1,J!$A$1:$A$200,0),MATCH(F$8,J!$A$1:$ZZ$1,0))&lt;&gt;"",E81+1,""),"")</f>
        <v/>
      </c>
      <c r="F82" s="43" t="str">
        <f>IFERROR(IF(INDEX(J!$A$1:$ZZ$200,MATCH($A82,J!$A$1:$A$200,0),MATCH(F$8,J!$A$1:$ZZ$1,0))&lt;&gt;"",INDEX(J!$A$1:$ZZ$200,MATCH($A82,J!$A$1:$A$200,0),MATCH(F$8,J!$A$1:$ZZ$1,0)),""),"")</f>
        <v/>
      </c>
      <c r="G82" s="43" t="str">
        <f>IFERROR(IF(INDEX(J!$A$1:$ZZ$200,MATCH($A82,J!$A$1:$A$200,0),MATCH(G$8,J!$A$1:$ZZ$1,0))&lt;&gt;"",INDEX(J!$A$1:$ZZ$200,MATCH($A82,J!$A$1:$A$200,0),MATCH(G$8,J!$A$1:$ZZ$1,0)),""),"")</f>
        <v/>
      </c>
      <c r="H82" s="43" t="str">
        <f>IFERROR(IF(INDEX(J!$A$1:$ZZ$200,MATCH($A82,J!$A$1:$A$200,0),MATCH(H$8,J!$A$1:$ZZ$1,0))&lt;&gt;"",INDEX(J!$A$1:$ZZ$200,MATCH($A82,J!$A$1:$A$200,0),MATCH(H$8,J!$A$1:$ZZ$1,0)),""),"")</f>
        <v/>
      </c>
      <c r="I82" s="43" t="str">
        <f>IFERROR(IF(INDEX(J!$A$1:$ZZ$200,MATCH($A82,J!$A$1:$A$200,0),MATCH(I$8,J!$A$1:$ZZ$1,0))&lt;&gt;"",INDEX(J!$A$1:$ZZ$200,MATCH($A82,J!$A$1:$A$200,0),MATCH(I$8,J!$A$1:$ZZ$1,0)),""),"")</f>
        <v/>
      </c>
      <c r="J82" s="44" t="str">
        <f>IFERROR(IF(INDEX(J!$A$1:$ZZ$200,MATCH($A82,J!$A$1:$A$200,0),MATCH(J$8,J!$A$1:$ZZ$1,0))&lt;&gt;"",INDEX(J!$A$1:$ZZ$200,MATCH($A82,J!$A$1:$A$200,0),MATCH(J$8,J!$A$1:$ZZ$1,0)),""),"")</f>
        <v/>
      </c>
      <c r="K82" s="10"/>
      <c r="L82" s="41" t="str">
        <f>IF(L81&lt;&gt;"",IF(INDEX(J!$A$1:$ZZ$200,MATCH(L81+1,J!$A$1:$A$200,0),MATCH(M$8,J!$A$1:$ZZ$1,0))&lt;&gt;"",L81+1,""),"")</f>
        <v/>
      </c>
      <c r="M82" s="43" t="str">
        <f>IFERROR(IF(INDEX(J!$A$1:$ZZ$200,MATCH($A82,J!$A$1:$A$200,0),MATCH(M$8,J!$A$1:$ZZ$1,0))&lt;&gt;"",INDEX(J!$A$1:$ZZ$200,MATCH($A82,J!$A$1:$A$200,0),MATCH(M$8,J!$A$1:$ZZ$1,0)),""),"")</f>
        <v/>
      </c>
      <c r="N82" s="43" t="str">
        <f>IFERROR(IF(INDEX(J!$A$1:$ZZ$200,MATCH($A82,J!$A$1:$A$200,0),MATCH(N$8,J!$A$1:$ZZ$1,0))&lt;&gt;"",INDEX(J!$A$1:$ZZ$200,MATCH($A82,J!$A$1:$A$200,0),MATCH(N$8,J!$A$1:$ZZ$1,0)),""),"")</f>
        <v/>
      </c>
      <c r="O82" s="43" t="str">
        <f>IFERROR(IF(INDEX(J!$A$1:$ZZ$200,MATCH($A82,J!$A$1:$A$200,0),MATCH(O$8,J!$A$1:$ZZ$1,0))&lt;&gt;"",INDEX(J!$A$1:$ZZ$200,MATCH($A82,J!$A$1:$A$200,0),MATCH(O$8,J!$A$1:$ZZ$1,0)),""),"")</f>
        <v/>
      </c>
      <c r="P82" s="10"/>
      <c r="Q82" s="41" t="str">
        <f>IF(Q81&lt;&gt;"",IF(INDEX(J!$A$1:$ZZ$200,MATCH(Q81+1,J!$A$1:$A$200,0),MATCH(R$8,J!$A$1:$ZZ$1,0))&lt;&gt;"",Q81+1,""),"")</f>
        <v/>
      </c>
      <c r="R82" s="43" t="str">
        <f>IFERROR(IF(INDEX(J!$A$1:$ZZ$200,MATCH($A82,J!$A$1:$A$200,0),MATCH(R$8,J!$A$1:$ZZ$1,0))&lt;&gt;"",INDEX(J!$A$1:$ZZ$200,MATCH($A82,J!$A$1:$A$200,0),MATCH(R$8,J!$A$1:$ZZ$1,0)),""),"")</f>
        <v/>
      </c>
      <c r="S82" s="43" t="str">
        <f>IFERROR(IF(INDEX(J!$A$1:$ZZ$200,MATCH($A82,J!$A$1:$A$200,0),MATCH(S$8,J!$A$1:$ZZ$1,0))&lt;&gt;"",INDEX(J!$A$1:$ZZ$200,MATCH($A82,J!$A$1:$A$200,0),MATCH(S$8,J!$A$1:$ZZ$1,0)),""),"")</f>
        <v/>
      </c>
      <c r="T82" s="43" t="str">
        <f>IFERROR(IF(INDEX(J!$A$1:$ZZ$200,MATCH($A82,J!$A$1:$A$200,0),MATCH(T$8,J!$A$1:$ZZ$1,0))&lt;&gt;"",INDEX(J!$A$1:$ZZ$200,MATCH($A82,J!$A$1:$A$200,0),MATCH(T$8,J!$A$1:$ZZ$1,0)),""),"")</f>
        <v/>
      </c>
      <c r="U82" s="43" t="str">
        <f>IFERROR(IF(INDEX(J!$A$1:$ZZ$200,MATCH($A82,J!$A$1:$A$200,0),MATCH(U$8,J!$A$1:$ZZ$1,0))&lt;&gt;"",INDEX(J!$A$1:$ZZ$200,MATCH($A82,J!$A$1:$A$200,0),MATCH(U$8,J!$A$1:$ZZ$1,0)),""),"")</f>
        <v/>
      </c>
    </row>
    <row r="83" spans="1:21">
      <c r="A83" s="41" t="str">
        <f>IF(A82&lt;&gt;"",IF(INDEX(J!$A$1:$ZZ$200,MATCH(A82+1,J!$A$1:$A$200,0),MATCH(B$8,J!$A$1:$ZZ$1,0))&lt;&gt;"",A82+1,""),"")</f>
        <v/>
      </c>
      <c r="B83" s="42" t="str">
        <f>IFERROR(IF(INDEX(J!$A$1:$ZZ$200,MATCH($A83,J!$A$1:$A$200,0),MATCH(B$8,J!$A$1:$ZZ$1,0))&lt;&gt;"",INDEX(J!$A$1:$ZZ$200,MATCH($A83,J!$A$1:$A$200,0),MATCH(B$8,J!$A$1:$ZZ$1,0)),""),"")</f>
        <v/>
      </c>
      <c r="C83" s="43" t="str">
        <f>IFERROR(IF(INDEX(J!$A$1:$ZZ$200,MATCH($A83,J!$A$1:$A$200,0),MATCH(C$8,J!$A$1:$ZZ$1,0))&lt;&gt;"",INDEX(J!$A$1:$ZZ$200,MATCH($A83,J!$A$1:$A$200,0),MATCH(C$8,J!$A$1:$ZZ$1,0)),""),"")</f>
        <v/>
      </c>
      <c r="D83" s="10"/>
      <c r="E83" s="41" t="str">
        <f>IF(E82&lt;&gt;"",IF(INDEX(J!$A$1:$ZZ$200,MATCH(E82+1,J!$A$1:$A$200,0),MATCH(F$8,J!$A$1:$ZZ$1,0))&lt;&gt;"",E82+1,""),"")</f>
        <v/>
      </c>
      <c r="F83" s="43" t="str">
        <f>IFERROR(IF(INDEX(J!$A$1:$ZZ$200,MATCH($A83,J!$A$1:$A$200,0),MATCH(F$8,J!$A$1:$ZZ$1,0))&lt;&gt;"",INDEX(J!$A$1:$ZZ$200,MATCH($A83,J!$A$1:$A$200,0),MATCH(F$8,J!$A$1:$ZZ$1,0)),""),"")</f>
        <v/>
      </c>
      <c r="G83" s="43" t="str">
        <f>IFERROR(IF(INDEX(J!$A$1:$ZZ$200,MATCH($A83,J!$A$1:$A$200,0),MATCH(G$8,J!$A$1:$ZZ$1,0))&lt;&gt;"",INDEX(J!$A$1:$ZZ$200,MATCH($A83,J!$A$1:$A$200,0),MATCH(G$8,J!$A$1:$ZZ$1,0)),""),"")</f>
        <v/>
      </c>
      <c r="H83" s="43" t="str">
        <f>IFERROR(IF(INDEX(J!$A$1:$ZZ$200,MATCH($A83,J!$A$1:$A$200,0),MATCH(H$8,J!$A$1:$ZZ$1,0))&lt;&gt;"",INDEX(J!$A$1:$ZZ$200,MATCH($A83,J!$A$1:$A$200,0),MATCH(H$8,J!$A$1:$ZZ$1,0)),""),"")</f>
        <v/>
      </c>
      <c r="I83" s="43" t="str">
        <f>IFERROR(IF(INDEX(J!$A$1:$ZZ$200,MATCH($A83,J!$A$1:$A$200,0),MATCH(I$8,J!$A$1:$ZZ$1,0))&lt;&gt;"",INDEX(J!$A$1:$ZZ$200,MATCH($A83,J!$A$1:$A$200,0),MATCH(I$8,J!$A$1:$ZZ$1,0)),""),"")</f>
        <v/>
      </c>
      <c r="J83" s="44" t="str">
        <f>IFERROR(IF(INDEX(J!$A$1:$ZZ$200,MATCH($A83,J!$A$1:$A$200,0),MATCH(J$8,J!$A$1:$ZZ$1,0))&lt;&gt;"",INDEX(J!$A$1:$ZZ$200,MATCH($A83,J!$A$1:$A$200,0),MATCH(J$8,J!$A$1:$ZZ$1,0)),""),"")</f>
        <v/>
      </c>
      <c r="K83" s="10"/>
      <c r="L83" s="41" t="str">
        <f>IF(L82&lt;&gt;"",IF(INDEX(J!$A$1:$ZZ$200,MATCH(L82+1,J!$A$1:$A$200,0),MATCH(M$8,J!$A$1:$ZZ$1,0))&lt;&gt;"",L82+1,""),"")</f>
        <v/>
      </c>
      <c r="M83" s="43" t="str">
        <f>IFERROR(IF(INDEX(J!$A$1:$ZZ$200,MATCH($A83,J!$A$1:$A$200,0),MATCH(M$8,J!$A$1:$ZZ$1,0))&lt;&gt;"",INDEX(J!$A$1:$ZZ$200,MATCH($A83,J!$A$1:$A$200,0),MATCH(M$8,J!$A$1:$ZZ$1,0)),""),"")</f>
        <v/>
      </c>
      <c r="N83" s="43" t="str">
        <f>IFERROR(IF(INDEX(J!$A$1:$ZZ$200,MATCH($A83,J!$A$1:$A$200,0),MATCH(N$8,J!$A$1:$ZZ$1,0))&lt;&gt;"",INDEX(J!$A$1:$ZZ$200,MATCH($A83,J!$A$1:$A$200,0),MATCH(N$8,J!$A$1:$ZZ$1,0)),""),"")</f>
        <v/>
      </c>
      <c r="O83" s="43" t="str">
        <f>IFERROR(IF(INDEX(J!$A$1:$ZZ$200,MATCH($A83,J!$A$1:$A$200,0),MATCH(O$8,J!$A$1:$ZZ$1,0))&lt;&gt;"",INDEX(J!$A$1:$ZZ$200,MATCH($A83,J!$A$1:$A$200,0),MATCH(O$8,J!$A$1:$ZZ$1,0)),""),"")</f>
        <v/>
      </c>
      <c r="P83" s="10"/>
      <c r="Q83" s="41" t="str">
        <f>IF(Q82&lt;&gt;"",IF(INDEX(J!$A$1:$ZZ$200,MATCH(Q82+1,J!$A$1:$A$200,0),MATCH(R$8,J!$A$1:$ZZ$1,0))&lt;&gt;"",Q82+1,""),"")</f>
        <v/>
      </c>
      <c r="R83" s="43" t="str">
        <f>IFERROR(IF(INDEX(J!$A$1:$ZZ$200,MATCH($A83,J!$A$1:$A$200,0),MATCH(R$8,J!$A$1:$ZZ$1,0))&lt;&gt;"",INDEX(J!$A$1:$ZZ$200,MATCH($A83,J!$A$1:$A$200,0),MATCH(R$8,J!$A$1:$ZZ$1,0)),""),"")</f>
        <v/>
      </c>
      <c r="S83" s="43" t="str">
        <f>IFERROR(IF(INDEX(J!$A$1:$ZZ$200,MATCH($A83,J!$A$1:$A$200,0),MATCH(S$8,J!$A$1:$ZZ$1,0))&lt;&gt;"",INDEX(J!$A$1:$ZZ$200,MATCH($A83,J!$A$1:$A$200,0),MATCH(S$8,J!$A$1:$ZZ$1,0)),""),"")</f>
        <v/>
      </c>
      <c r="T83" s="43" t="str">
        <f>IFERROR(IF(INDEX(J!$A$1:$ZZ$200,MATCH($A83,J!$A$1:$A$200,0),MATCH(T$8,J!$A$1:$ZZ$1,0))&lt;&gt;"",INDEX(J!$A$1:$ZZ$200,MATCH($A83,J!$A$1:$A$200,0),MATCH(T$8,J!$A$1:$ZZ$1,0)),""),"")</f>
        <v/>
      </c>
      <c r="U83" s="43" t="str">
        <f>IFERROR(IF(INDEX(J!$A$1:$ZZ$200,MATCH($A83,J!$A$1:$A$200,0),MATCH(U$8,J!$A$1:$ZZ$1,0))&lt;&gt;"",INDEX(J!$A$1:$ZZ$200,MATCH($A83,J!$A$1:$A$200,0),MATCH(U$8,J!$A$1:$ZZ$1,0)),""),"")</f>
        <v/>
      </c>
    </row>
    <row r="84" spans="1:21">
      <c r="A84" s="41" t="str">
        <f>IF(A83&lt;&gt;"",IF(INDEX(J!$A$1:$ZZ$200,MATCH(A83+1,J!$A$1:$A$200,0),MATCH(B$8,J!$A$1:$ZZ$1,0))&lt;&gt;"",A83+1,""),"")</f>
        <v/>
      </c>
      <c r="B84" s="42" t="str">
        <f>IFERROR(IF(INDEX(J!$A$1:$ZZ$200,MATCH($A84,J!$A$1:$A$200,0),MATCH(B$8,J!$A$1:$ZZ$1,0))&lt;&gt;"",INDEX(J!$A$1:$ZZ$200,MATCH($A84,J!$A$1:$A$200,0),MATCH(B$8,J!$A$1:$ZZ$1,0)),""),"")</f>
        <v/>
      </c>
      <c r="C84" s="43" t="str">
        <f>IFERROR(IF(INDEX(J!$A$1:$ZZ$200,MATCH($A84,J!$A$1:$A$200,0),MATCH(C$8,J!$A$1:$ZZ$1,0))&lt;&gt;"",INDEX(J!$A$1:$ZZ$200,MATCH($A84,J!$A$1:$A$200,0),MATCH(C$8,J!$A$1:$ZZ$1,0)),""),"")</f>
        <v/>
      </c>
      <c r="D84" s="10"/>
      <c r="E84" s="41" t="str">
        <f>IF(E83&lt;&gt;"",IF(INDEX(J!$A$1:$ZZ$200,MATCH(E83+1,J!$A$1:$A$200,0),MATCH(F$8,J!$A$1:$ZZ$1,0))&lt;&gt;"",E83+1,""),"")</f>
        <v/>
      </c>
      <c r="F84" s="43" t="str">
        <f>IFERROR(IF(INDEX(J!$A$1:$ZZ$200,MATCH($A84,J!$A$1:$A$200,0),MATCH(F$8,J!$A$1:$ZZ$1,0))&lt;&gt;"",INDEX(J!$A$1:$ZZ$200,MATCH($A84,J!$A$1:$A$200,0),MATCH(F$8,J!$A$1:$ZZ$1,0)),""),"")</f>
        <v/>
      </c>
      <c r="G84" s="43" t="str">
        <f>IFERROR(IF(INDEX(J!$A$1:$ZZ$200,MATCH($A84,J!$A$1:$A$200,0),MATCH(G$8,J!$A$1:$ZZ$1,0))&lt;&gt;"",INDEX(J!$A$1:$ZZ$200,MATCH($A84,J!$A$1:$A$200,0),MATCH(G$8,J!$A$1:$ZZ$1,0)),""),"")</f>
        <v/>
      </c>
      <c r="H84" s="43" t="str">
        <f>IFERROR(IF(INDEX(J!$A$1:$ZZ$200,MATCH($A84,J!$A$1:$A$200,0),MATCH(H$8,J!$A$1:$ZZ$1,0))&lt;&gt;"",INDEX(J!$A$1:$ZZ$200,MATCH($A84,J!$A$1:$A$200,0),MATCH(H$8,J!$A$1:$ZZ$1,0)),""),"")</f>
        <v/>
      </c>
      <c r="I84" s="43" t="str">
        <f>IFERROR(IF(INDEX(J!$A$1:$ZZ$200,MATCH($A84,J!$A$1:$A$200,0),MATCH(I$8,J!$A$1:$ZZ$1,0))&lt;&gt;"",INDEX(J!$A$1:$ZZ$200,MATCH($A84,J!$A$1:$A$200,0),MATCH(I$8,J!$A$1:$ZZ$1,0)),""),"")</f>
        <v/>
      </c>
      <c r="J84" s="44" t="str">
        <f>IFERROR(IF(INDEX(J!$A$1:$ZZ$200,MATCH($A84,J!$A$1:$A$200,0),MATCH(J$8,J!$A$1:$ZZ$1,0))&lt;&gt;"",INDEX(J!$A$1:$ZZ$200,MATCH($A84,J!$A$1:$A$200,0),MATCH(J$8,J!$A$1:$ZZ$1,0)),""),"")</f>
        <v/>
      </c>
      <c r="K84" s="10"/>
      <c r="L84" s="41" t="str">
        <f>IF(L83&lt;&gt;"",IF(INDEX(J!$A$1:$ZZ$200,MATCH(L83+1,J!$A$1:$A$200,0),MATCH(M$8,J!$A$1:$ZZ$1,0))&lt;&gt;"",L83+1,""),"")</f>
        <v/>
      </c>
      <c r="M84" s="43" t="str">
        <f>IFERROR(IF(INDEX(J!$A$1:$ZZ$200,MATCH($A84,J!$A$1:$A$200,0),MATCH(M$8,J!$A$1:$ZZ$1,0))&lt;&gt;"",INDEX(J!$A$1:$ZZ$200,MATCH($A84,J!$A$1:$A$200,0),MATCH(M$8,J!$A$1:$ZZ$1,0)),""),"")</f>
        <v/>
      </c>
      <c r="N84" s="43" t="str">
        <f>IFERROR(IF(INDEX(J!$A$1:$ZZ$200,MATCH($A84,J!$A$1:$A$200,0),MATCH(N$8,J!$A$1:$ZZ$1,0))&lt;&gt;"",INDEX(J!$A$1:$ZZ$200,MATCH($A84,J!$A$1:$A$200,0),MATCH(N$8,J!$A$1:$ZZ$1,0)),""),"")</f>
        <v/>
      </c>
      <c r="O84" s="43" t="str">
        <f>IFERROR(IF(INDEX(J!$A$1:$ZZ$200,MATCH($A84,J!$A$1:$A$200,0),MATCH(O$8,J!$A$1:$ZZ$1,0))&lt;&gt;"",INDEX(J!$A$1:$ZZ$200,MATCH($A84,J!$A$1:$A$200,0),MATCH(O$8,J!$A$1:$ZZ$1,0)),""),"")</f>
        <v/>
      </c>
      <c r="P84" s="10"/>
      <c r="Q84" s="41" t="str">
        <f>IF(Q83&lt;&gt;"",IF(INDEX(J!$A$1:$ZZ$200,MATCH(Q83+1,J!$A$1:$A$200,0),MATCH(R$8,J!$A$1:$ZZ$1,0))&lt;&gt;"",Q83+1,""),"")</f>
        <v/>
      </c>
      <c r="R84" s="43" t="str">
        <f>IFERROR(IF(INDEX(J!$A$1:$ZZ$200,MATCH($A84,J!$A$1:$A$200,0),MATCH(R$8,J!$A$1:$ZZ$1,0))&lt;&gt;"",INDEX(J!$A$1:$ZZ$200,MATCH($A84,J!$A$1:$A$200,0),MATCH(R$8,J!$A$1:$ZZ$1,0)),""),"")</f>
        <v/>
      </c>
      <c r="S84" s="43" t="str">
        <f>IFERROR(IF(INDEX(J!$A$1:$ZZ$200,MATCH($A84,J!$A$1:$A$200,0),MATCH(S$8,J!$A$1:$ZZ$1,0))&lt;&gt;"",INDEX(J!$A$1:$ZZ$200,MATCH($A84,J!$A$1:$A$200,0),MATCH(S$8,J!$A$1:$ZZ$1,0)),""),"")</f>
        <v/>
      </c>
      <c r="T84" s="43" t="str">
        <f>IFERROR(IF(INDEX(J!$A$1:$ZZ$200,MATCH($A84,J!$A$1:$A$200,0),MATCH(T$8,J!$A$1:$ZZ$1,0))&lt;&gt;"",INDEX(J!$A$1:$ZZ$200,MATCH($A84,J!$A$1:$A$200,0),MATCH(T$8,J!$A$1:$ZZ$1,0)),""),"")</f>
        <v/>
      </c>
      <c r="U84" s="43" t="str">
        <f>IFERROR(IF(INDEX(J!$A$1:$ZZ$200,MATCH($A84,J!$A$1:$A$200,0),MATCH(U$8,J!$A$1:$ZZ$1,0))&lt;&gt;"",INDEX(J!$A$1:$ZZ$200,MATCH($A84,J!$A$1:$A$200,0),MATCH(U$8,J!$A$1:$ZZ$1,0)),""),"")</f>
        <v/>
      </c>
    </row>
    <row r="85" spans="1:21">
      <c r="A85" s="41" t="str">
        <f>IF(A84&lt;&gt;"",IF(INDEX(J!$A$1:$ZZ$200,MATCH(A84+1,J!$A$1:$A$200,0),MATCH(B$8,J!$A$1:$ZZ$1,0))&lt;&gt;"",A84+1,""),"")</f>
        <v/>
      </c>
      <c r="B85" s="42" t="str">
        <f>IFERROR(IF(INDEX(J!$A$1:$ZZ$200,MATCH($A85,J!$A$1:$A$200,0),MATCH(B$8,J!$A$1:$ZZ$1,0))&lt;&gt;"",INDEX(J!$A$1:$ZZ$200,MATCH($A85,J!$A$1:$A$200,0),MATCH(B$8,J!$A$1:$ZZ$1,0)),""),"")</f>
        <v/>
      </c>
      <c r="C85" s="43" t="str">
        <f>IFERROR(IF(INDEX(J!$A$1:$ZZ$200,MATCH($A85,J!$A$1:$A$200,0),MATCH(C$8,J!$A$1:$ZZ$1,0))&lt;&gt;"",INDEX(J!$A$1:$ZZ$200,MATCH($A85,J!$A$1:$A$200,0),MATCH(C$8,J!$A$1:$ZZ$1,0)),""),"")</f>
        <v/>
      </c>
      <c r="D85" s="10"/>
      <c r="E85" s="41" t="str">
        <f>IF(E84&lt;&gt;"",IF(INDEX(J!$A$1:$ZZ$200,MATCH(E84+1,J!$A$1:$A$200,0),MATCH(F$8,J!$A$1:$ZZ$1,0))&lt;&gt;"",E84+1,""),"")</f>
        <v/>
      </c>
      <c r="F85" s="43" t="str">
        <f>IFERROR(IF(INDEX(J!$A$1:$ZZ$200,MATCH($A85,J!$A$1:$A$200,0),MATCH(F$8,J!$A$1:$ZZ$1,0))&lt;&gt;"",INDEX(J!$A$1:$ZZ$200,MATCH($A85,J!$A$1:$A$200,0),MATCH(F$8,J!$A$1:$ZZ$1,0)),""),"")</f>
        <v/>
      </c>
      <c r="G85" s="43" t="str">
        <f>IFERROR(IF(INDEX(J!$A$1:$ZZ$200,MATCH($A85,J!$A$1:$A$200,0),MATCH(G$8,J!$A$1:$ZZ$1,0))&lt;&gt;"",INDEX(J!$A$1:$ZZ$200,MATCH($A85,J!$A$1:$A$200,0),MATCH(G$8,J!$A$1:$ZZ$1,0)),""),"")</f>
        <v/>
      </c>
      <c r="H85" s="43" t="str">
        <f>IFERROR(IF(INDEX(J!$A$1:$ZZ$200,MATCH($A85,J!$A$1:$A$200,0),MATCH(H$8,J!$A$1:$ZZ$1,0))&lt;&gt;"",INDEX(J!$A$1:$ZZ$200,MATCH($A85,J!$A$1:$A$200,0),MATCH(H$8,J!$A$1:$ZZ$1,0)),""),"")</f>
        <v/>
      </c>
      <c r="I85" s="43" t="str">
        <f>IFERROR(IF(INDEX(J!$A$1:$ZZ$200,MATCH($A85,J!$A$1:$A$200,0),MATCH(I$8,J!$A$1:$ZZ$1,0))&lt;&gt;"",INDEX(J!$A$1:$ZZ$200,MATCH($A85,J!$A$1:$A$200,0),MATCH(I$8,J!$A$1:$ZZ$1,0)),""),"")</f>
        <v/>
      </c>
      <c r="J85" s="44" t="str">
        <f>IFERROR(IF(INDEX(J!$A$1:$ZZ$200,MATCH($A85,J!$A$1:$A$200,0),MATCH(J$8,J!$A$1:$ZZ$1,0))&lt;&gt;"",INDEX(J!$A$1:$ZZ$200,MATCH($A85,J!$A$1:$A$200,0),MATCH(J$8,J!$A$1:$ZZ$1,0)),""),"")</f>
        <v/>
      </c>
      <c r="K85" s="10"/>
      <c r="L85" s="41" t="str">
        <f>IF(L84&lt;&gt;"",IF(INDEX(J!$A$1:$ZZ$200,MATCH(L84+1,J!$A$1:$A$200,0),MATCH(M$8,J!$A$1:$ZZ$1,0))&lt;&gt;"",L84+1,""),"")</f>
        <v/>
      </c>
      <c r="M85" s="43" t="str">
        <f>IFERROR(IF(INDEX(J!$A$1:$ZZ$200,MATCH($A85,J!$A$1:$A$200,0),MATCH(M$8,J!$A$1:$ZZ$1,0))&lt;&gt;"",INDEX(J!$A$1:$ZZ$200,MATCH($A85,J!$A$1:$A$200,0),MATCH(M$8,J!$A$1:$ZZ$1,0)),""),"")</f>
        <v/>
      </c>
      <c r="N85" s="43" t="str">
        <f>IFERROR(IF(INDEX(J!$A$1:$ZZ$200,MATCH($A85,J!$A$1:$A$200,0),MATCH(N$8,J!$A$1:$ZZ$1,0))&lt;&gt;"",INDEX(J!$A$1:$ZZ$200,MATCH($A85,J!$A$1:$A$200,0),MATCH(N$8,J!$A$1:$ZZ$1,0)),""),"")</f>
        <v/>
      </c>
      <c r="O85" s="43" t="str">
        <f>IFERROR(IF(INDEX(J!$A$1:$ZZ$200,MATCH($A85,J!$A$1:$A$200,0),MATCH(O$8,J!$A$1:$ZZ$1,0))&lt;&gt;"",INDEX(J!$A$1:$ZZ$200,MATCH($A85,J!$A$1:$A$200,0),MATCH(O$8,J!$A$1:$ZZ$1,0)),""),"")</f>
        <v/>
      </c>
      <c r="P85" s="10"/>
      <c r="Q85" s="41" t="str">
        <f>IF(Q84&lt;&gt;"",IF(INDEX(J!$A$1:$ZZ$200,MATCH(Q84+1,J!$A$1:$A$200,0),MATCH(R$8,J!$A$1:$ZZ$1,0))&lt;&gt;"",Q84+1,""),"")</f>
        <v/>
      </c>
      <c r="R85" s="43" t="str">
        <f>IFERROR(IF(INDEX(J!$A$1:$ZZ$200,MATCH($A85,J!$A$1:$A$200,0),MATCH(R$8,J!$A$1:$ZZ$1,0))&lt;&gt;"",INDEX(J!$A$1:$ZZ$200,MATCH($A85,J!$A$1:$A$200,0),MATCH(R$8,J!$A$1:$ZZ$1,0)),""),"")</f>
        <v/>
      </c>
      <c r="S85" s="43" t="str">
        <f>IFERROR(IF(INDEX(J!$A$1:$ZZ$200,MATCH($A85,J!$A$1:$A$200,0),MATCH(S$8,J!$A$1:$ZZ$1,0))&lt;&gt;"",INDEX(J!$A$1:$ZZ$200,MATCH($A85,J!$A$1:$A$200,0),MATCH(S$8,J!$A$1:$ZZ$1,0)),""),"")</f>
        <v/>
      </c>
      <c r="T85" s="43" t="str">
        <f>IFERROR(IF(INDEX(J!$A$1:$ZZ$200,MATCH($A85,J!$A$1:$A$200,0),MATCH(T$8,J!$A$1:$ZZ$1,0))&lt;&gt;"",INDEX(J!$A$1:$ZZ$200,MATCH($A85,J!$A$1:$A$200,0),MATCH(T$8,J!$A$1:$ZZ$1,0)),""),"")</f>
        <v/>
      </c>
      <c r="U85" s="43" t="str">
        <f>IFERROR(IF(INDEX(J!$A$1:$ZZ$200,MATCH($A85,J!$A$1:$A$200,0),MATCH(U$8,J!$A$1:$ZZ$1,0))&lt;&gt;"",INDEX(J!$A$1:$ZZ$200,MATCH($A85,J!$A$1:$A$200,0),MATCH(U$8,J!$A$1:$ZZ$1,0)),""),"")</f>
        <v/>
      </c>
    </row>
    <row r="86" spans="1:21">
      <c r="A86" s="41" t="str">
        <f>IF(A85&lt;&gt;"",IF(INDEX(J!$A$1:$ZZ$200,MATCH(A85+1,J!$A$1:$A$200,0),MATCH(B$8,J!$A$1:$ZZ$1,0))&lt;&gt;"",A85+1,""),"")</f>
        <v/>
      </c>
      <c r="B86" s="42" t="str">
        <f>IFERROR(IF(INDEX(J!$A$1:$ZZ$200,MATCH($A86,J!$A$1:$A$200,0),MATCH(B$8,J!$A$1:$ZZ$1,0))&lt;&gt;"",INDEX(J!$A$1:$ZZ$200,MATCH($A86,J!$A$1:$A$200,0),MATCH(B$8,J!$A$1:$ZZ$1,0)),""),"")</f>
        <v/>
      </c>
      <c r="C86" s="43" t="str">
        <f>IFERROR(IF(INDEX(J!$A$1:$ZZ$200,MATCH($A86,J!$A$1:$A$200,0),MATCH(C$8,J!$A$1:$ZZ$1,0))&lt;&gt;"",INDEX(J!$A$1:$ZZ$200,MATCH($A86,J!$A$1:$A$200,0),MATCH(C$8,J!$A$1:$ZZ$1,0)),""),"")</f>
        <v/>
      </c>
      <c r="D86" s="10"/>
      <c r="E86" s="41" t="str">
        <f>IF(E85&lt;&gt;"",IF(INDEX(J!$A$1:$ZZ$200,MATCH(E85+1,J!$A$1:$A$200,0),MATCH(F$8,J!$A$1:$ZZ$1,0))&lt;&gt;"",E85+1,""),"")</f>
        <v/>
      </c>
      <c r="F86" s="43" t="str">
        <f>IFERROR(IF(INDEX(J!$A$1:$ZZ$200,MATCH($A86,J!$A$1:$A$200,0),MATCH(F$8,J!$A$1:$ZZ$1,0))&lt;&gt;"",INDEX(J!$A$1:$ZZ$200,MATCH($A86,J!$A$1:$A$200,0),MATCH(F$8,J!$A$1:$ZZ$1,0)),""),"")</f>
        <v/>
      </c>
      <c r="G86" s="43" t="str">
        <f>IFERROR(IF(INDEX(J!$A$1:$ZZ$200,MATCH($A86,J!$A$1:$A$200,0),MATCH(G$8,J!$A$1:$ZZ$1,0))&lt;&gt;"",INDEX(J!$A$1:$ZZ$200,MATCH($A86,J!$A$1:$A$200,0),MATCH(G$8,J!$A$1:$ZZ$1,0)),""),"")</f>
        <v/>
      </c>
      <c r="H86" s="43" t="str">
        <f>IFERROR(IF(INDEX(J!$A$1:$ZZ$200,MATCH($A86,J!$A$1:$A$200,0),MATCH(H$8,J!$A$1:$ZZ$1,0))&lt;&gt;"",INDEX(J!$A$1:$ZZ$200,MATCH($A86,J!$A$1:$A$200,0),MATCH(H$8,J!$A$1:$ZZ$1,0)),""),"")</f>
        <v/>
      </c>
      <c r="I86" s="43" t="str">
        <f>IFERROR(IF(INDEX(J!$A$1:$ZZ$200,MATCH($A86,J!$A$1:$A$200,0),MATCH(I$8,J!$A$1:$ZZ$1,0))&lt;&gt;"",INDEX(J!$A$1:$ZZ$200,MATCH($A86,J!$A$1:$A$200,0),MATCH(I$8,J!$A$1:$ZZ$1,0)),""),"")</f>
        <v/>
      </c>
      <c r="J86" s="44" t="str">
        <f>IFERROR(IF(INDEX(J!$A$1:$ZZ$200,MATCH($A86,J!$A$1:$A$200,0),MATCH(J$8,J!$A$1:$ZZ$1,0))&lt;&gt;"",INDEX(J!$A$1:$ZZ$200,MATCH($A86,J!$A$1:$A$200,0),MATCH(J$8,J!$A$1:$ZZ$1,0)),""),"")</f>
        <v/>
      </c>
      <c r="K86" s="10"/>
      <c r="L86" s="41" t="str">
        <f>IF(L85&lt;&gt;"",IF(INDEX(J!$A$1:$ZZ$200,MATCH(L85+1,J!$A$1:$A$200,0),MATCH(M$8,J!$A$1:$ZZ$1,0))&lt;&gt;"",L85+1,""),"")</f>
        <v/>
      </c>
      <c r="M86" s="43" t="str">
        <f>IFERROR(IF(INDEX(J!$A$1:$ZZ$200,MATCH($A86,J!$A$1:$A$200,0),MATCH(M$8,J!$A$1:$ZZ$1,0))&lt;&gt;"",INDEX(J!$A$1:$ZZ$200,MATCH($A86,J!$A$1:$A$200,0),MATCH(M$8,J!$A$1:$ZZ$1,0)),""),"")</f>
        <v/>
      </c>
      <c r="N86" s="43" t="str">
        <f>IFERROR(IF(INDEX(J!$A$1:$ZZ$200,MATCH($A86,J!$A$1:$A$200,0),MATCH(N$8,J!$A$1:$ZZ$1,0))&lt;&gt;"",INDEX(J!$A$1:$ZZ$200,MATCH($A86,J!$A$1:$A$200,0),MATCH(N$8,J!$A$1:$ZZ$1,0)),""),"")</f>
        <v/>
      </c>
      <c r="O86" s="43" t="str">
        <f>IFERROR(IF(INDEX(J!$A$1:$ZZ$200,MATCH($A86,J!$A$1:$A$200,0),MATCH(O$8,J!$A$1:$ZZ$1,0))&lt;&gt;"",INDEX(J!$A$1:$ZZ$200,MATCH($A86,J!$A$1:$A$200,0),MATCH(O$8,J!$A$1:$ZZ$1,0)),""),"")</f>
        <v/>
      </c>
      <c r="P86" s="10"/>
      <c r="Q86" s="41" t="str">
        <f>IF(Q85&lt;&gt;"",IF(INDEX(J!$A$1:$ZZ$200,MATCH(Q85+1,J!$A$1:$A$200,0),MATCH(R$8,J!$A$1:$ZZ$1,0))&lt;&gt;"",Q85+1,""),"")</f>
        <v/>
      </c>
      <c r="R86" s="43" t="str">
        <f>IFERROR(IF(INDEX(J!$A$1:$ZZ$200,MATCH($A86,J!$A$1:$A$200,0),MATCH(R$8,J!$A$1:$ZZ$1,0))&lt;&gt;"",INDEX(J!$A$1:$ZZ$200,MATCH($A86,J!$A$1:$A$200,0),MATCH(R$8,J!$A$1:$ZZ$1,0)),""),"")</f>
        <v/>
      </c>
      <c r="S86" s="43" t="str">
        <f>IFERROR(IF(INDEX(J!$A$1:$ZZ$200,MATCH($A86,J!$A$1:$A$200,0),MATCH(S$8,J!$A$1:$ZZ$1,0))&lt;&gt;"",INDEX(J!$A$1:$ZZ$200,MATCH($A86,J!$A$1:$A$200,0),MATCH(S$8,J!$A$1:$ZZ$1,0)),""),"")</f>
        <v/>
      </c>
      <c r="T86" s="43" t="str">
        <f>IFERROR(IF(INDEX(J!$A$1:$ZZ$200,MATCH($A86,J!$A$1:$A$200,0),MATCH(T$8,J!$A$1:$ZZ$1,0))&lt;&gt;"",INDEX(J!$A$1:$ZZ$200,MATCH($A86,J!$A$1:$A$200,0),MATCH(T$8,J!$A$1:$ZZ$1,0)),""),"")</f>
        <v/>
      </c>
      <c r="U86" s="43" t="str">
        <f>IFERROR(IF(INDEX(J!$A$1:$ZZ$200,MATCH($A86,J!$A$1:$A$200,0),MATCH(U$8,J!$A$1:$ZZ$1,0))&lt;&gt;"",INDEX(J!$A$1:$ZZ$200,MATCH($A86,J!$A$1:$A$200,0),MATCH(U$8,J!$A$1:$ZZ$1,0)),""),"")</f>
        <v/>
      </c>
    </row>
    <row r="87" spans="1:21">
      <c r="A87" s="41" t="str">
        <f>IF(A86&lt;&gt;"",IF(INDEX(J!$A$1:$ZZ$200,MATCH(A86+1,J!$A$1:$A$200,0),MATCH(B$8,J!$A$1:$ZZ$1,0))&lt;&gt;"",A86+1,""),"")</f>
        <v/>
      </c>
      <c r="B87" s="42" t="str">
        <f>IFERROR(IF(INDEX(J!$A$1:$ZZ$200,MATCH($A87,J!$A$1:$A$200,0),MATCH(B$8,J!$A$1:$ZZ$1,0))&lt;&gt;"",INDEX(J!$A$1:$ZZ$200,MATCH($A87,J!$A$1:$A$200,0),MATCH(B$8,J!$A$1:$ZZ$1,0)),""),"")</f>
        <v/>
      </c>
      <c r="C87" s="43" t="str">
        <f>IFERROR(IF(INDEX(J!$A$1:$ZZ$200,MATCH($A87,J!$A$1:$A$200,0),MATCH(C$8,J!$A$1:$ZZ$1,0))&lt;&gt;"",INDEX(J!$A$1:$ZZ$200,MATCH($A87,J!$A$1:$A$200,0),MATCH(C$8,J!$A$1:$ZZ$1,0)),""),"")</f>
        <v/>
      </c>
      <c r="D87" s="10"/>
      <c r="E87" s="41" t="str">
        <f>IF(E86&lt;&gt;"",IF(INDEX(J!$A$1:$ZZ$200,MATCH(E86+1,J!$A$1:$A$200,0),MATCH(F$8,J!$A$1:$ZZ$1,0))&lt;&gt;"",E86+1,""),"")</f>
        <v/>
      </c>
      <c r="F87" s="43" t="str">
        <f>IFERROR(IF(INDEX(J!$A$1:$ZZ$200,MATCH($A87,J!$A$1:$A$200,0),MATCH(F$8,J!$A$1:$ZZ$1,0))&lt;&gt;"",INDEX(J!$A$1:$ZZ$200,MATCH($A87,J!$A$1:$A$200,0),MATCH(F$8,J!$A$1:$ZZ$1,0)),""),"")</f>
        <v/>
      </c>
      <c r="G87" s="43" t="str">
        <f>IFERROR(IF(INDEX(J!$A$1:$ZZ$200,MATCH($A87,J!$A$1:$A$200,0),MATCH(G$8,J!$A$1:$ZZ$1,0))&lt;&gt;"",INDEX(J!$A$1:$ZZ$200,MATCH($A87,J!$A$1:$A$200,0),MATCH(G$8,J!$A$1:$ZZ$1,0)),""),"")</f>
        <v/>
      </c>
      <c r="H87" s="43" t="str">
        <f>IFERROR(IF(INDEX(J!$A$1:$ZZ$200,MATCH($A87,J!$A$1:$A$200,0),MATCH(H$8,J!$A$1:$ZZ$1,0))&lt;&gt;"",INDEX(J!$A$1:$ZZ$200,MATCH($A87,J!$A$1:$A$200,0),MATCH(H$8,J!$A$1:$ZZ$1,0)),""),"")</f>
        <v/>
      </c>
      <c r="I87" s="43" t="str">
        <f>IFERROR(IF(INDEX(J!$A$1:$ZZ$200,MATCH($A87,J!$A$1:$A$200,0),MATCH(I$8,J!$A$1:$ZZ$1,0))&lt;&gt;"",INDEX(J!$A$1:$ZZ$200,MATCH($A87,J!$A$1:$A$200,0),MATCH(I$8,J!$A$1:$ZZ$1,0)),""),"")</f>
        <v/>
      </c>
      <c r="J87" s="44" t="str">
        <f>IFERROR(IF(INDEX(J!$A$1:$ZZ$200,MATCH($A87,J!$A$1:$A$200,0),MATCH(J$8,J!$A$1:$ZZ$1,0))&lt;&gt;"",INDEX(J!$A$1:$ZZ$200,MATCH($A87,J!$A$1:$A$200,0),MATCH(J$8,J!$A$1:$ZZ$1,0)),""),"")</f>
        <v/>
      </c>
      <c r="K87" s="10"/>
      <c r="L87" s="41" t="str">
        <f>IF(L86&lt;&gt;"",IF(INDEX(J!$A$1:$ZZ$200,MATCH(L86+1,J!$A$1:$A$200,0),MATCH(M$8,J!$A$1:$ZZ$1,0))&lt;&gt;"",L86+1,""),"")</f>
        <v/>
      </c>
      <c r="M87" s="43" t="str">
        <f>IFERROR(IF(INDEX(J!$A$1:$ZZ$200,MATCH($A87,J!$A$1:$A$200,0),MATCH(M$8,J!$A$1:$ZZ$1,0))&lt;&gt;"",INDEX(J!$A$1:$ZZ$200,MATCH($A87,J!$A$1:$A$200,0),MATCH(M$8,J!$A$1:$ZZ$1,0)),""),"")</f>
        <v/>
      </c>
      <c r="N87" s="43" t="str">
        <f>IFERROR(IF(INDEX(J!$A$1:$ZZ$200,MATCH($A87,J!$A$1:$A$200,0),MATCH(N$8,J!$A$1:$ZZ$1,0))&lt;&gt;"",INDEX(J!$A$1:$ZZ$200,MATCH($A87,J!$A$1:$A$200,0),MATCH(N$8,J!$A$1:$ZZ$1,0)),""),"")</f>
        <v/>
      </c>
      <c r="O87" s="43" t="str">
        <f>IFERROR(IF(INDEX(J!$A$1:$ZZ$200,MATCH($A87,J!$A$1:$A$200,0),MATCH(O$8,J!$A$1:$ZZ$1,0))&lt;&gt;"",INDEX(J!$A$1:$ZZ$200,MATCH($A87,J!$A$1:$A$200,0),MATCH(O$8,J!$A$1:$ZZ$1,0)),""),"")</f>
        <v/>
      </c>
      <c r="P87" s="10"/>
      <c r="Q87" s="41" t="str">
        <f>IF(Q86&lt;&gt;"",IF(INDEX(J!$A$1:$ZZ$200,MATCH(Q86+1,J!$A$1:$A$200,0),MATCH(R$8,J!$A$1:$ZZ$1,0))&lt;&gt;"",Q86+1,""),"")</f>
        <v/>
      </c>
      <c r="R87" s="43" t="str">
        <f>IFERROR(IF(INDEX(J!$A$1:$ZZ$200,MATCH($A87,J!$A$1:$A$200,0),MATCH(R$8,J!$A$1:$ZZ$1,0))&lt;&gt;"",INDEX(J!$A$1:$ZZ$200,MATCH($A87,J!$A$1:$A$200,0),MATCH(R$8,J!$A$1:$ZZ$1,0)),""),"")</f>
        <v/>
      </c>
      <c r="S87" s="43" t="str">
        <f>IFERROR(IF(INDEX(J!$A$1:$ZZ$200,MATCH($A87,J!$A$1:$A$200,0),MATCH(S$8,J!$A$1:$ZZ$1,0))&lt;&gt;"",INDEX(J!$A$1:$ZZ$200,MATCH($A87,J!$A$1:$A$200,0),MATCH(S$8,J!$A$1:$ZZ$1,0)),""),"")</f>
        <v/>
      </c>
      <c r="T87" s="43" t="str">
        <f>IFERROR(IF(INDEX(J!$A$1:$ZZ$200,MATCH($A87,J!$A$1:$A$200,0),MATCH(T$8,J!$A$1:$ZZ$1,0))&lt;&gt;"",INDEX(J!$A$1:$ZZ$200,MATCH($A87,J!$A$1:$A$200,0),MATCH(T$8,J!$A$1:$ZZ$1,0)),""),"")</f>
        <v/>
      </c>
      <c r="U87" s="43" t="str">
        <f>IFERROR(IF(INDEX(J!$A$1:$ZZ$200,MATCH($A87,J!$A$1:$A$200,0),MATCH(U$8,J!$A$1:$ZZ$1,0))&lt;&gt;"",INDEX(J!$A$1:$ZZ$200,MATCH($A87,J!$A$1:$A$200,0),MATCH(U$8,J!$A$1:$ZZ$1,0)),""),"")</f>
        <v/>
      </c>
    </row>
    <row r="88" spans="1:21">
      <c r="A88" s="41" t="str">
        <f>IF(A87&lt;&gt;"",IF(INDEX(J!$A$1:$ZZ$200,MATCH(A87+1,J!$A$1:$A$200,0),MATCH(B$8,J!$A$1:$ZZ$1,0))&lt;&gt;"",A87+1,""),"")</f>
        <v/>
      </c>
      <c r="B88" s="42" t="str">
        <f>IFERROR(IF(INDEX(J!$A$1:$ZZ$200,MATCH($A88,J!$A$1:$A$200,0),MATCH(B$8,J!$A$1:$ZZ$1,0))&lt;&gt;"",INDEX(J!$A$1:$ZZ$200,MATCH($A88,J!$A$1:$A$200,0),MATCH(B$8,J!$A$1:$ZZ$1,0)),""),"")</f>
        <v/>
      </c>
      <c r="C88" s="43" t="str">
        <f>IFERROR(IF(INDEX(J!$A$1:$ZZ$200,MATCH($A88,J!$A$1:$A$200,0),MATCH(C$8,J!$A$1:$ZZ$1,0))&lt;&gt;"",INDEX(J!$A$1:$ZZ$200,MATCH($A88,J!$A$1:$A$200,0),MATCH(C$8,J!$A$1:$ZZ$1,0)),""),"")</f>
        <v/>
      </c>
      <c r="D88" s="10"/>
      <c r="E88" s="41" t="str">
        <f>IF(E87&lt;&gt;"",IF(INDEX(J!$A$1:$ZZ$200,MATCH(E87+1,J!$A$1:$A$200,0),MATCH(F$8,J!$A$1:$ZZ$1,0))&lt;&gt;"",E87+1,""),"")</f>
        <v/>
      </c>
      <c r="F88" s="43" t="str">
        <f>IFERROR(IF(INDEX(J!$A$1:$ZZ$200,MATCH($A88,J!$A$1:$A$200,0),MATCH(F$8,J!$A$1:$ZZ$1,0))&lt;&gt;"",INDEX(J!$A$1:$ZZ$200,MATCH($A88,J!$A$1:$A$200,0),MATCH(F$8,J!$A$1:$ZZ$1,0)),""),"")</f>
        <v/>
      </c>
      <c r="G88" s="43" t="str">
        <f>IFERROR(IF(INDEX(J!$A$1:$ZZ$200,MATCH($A88,J!$A$1:$A$200,0),MATCH(G$8,J!$A$1:$ZZ$1,0))&lt;&gt;"",INDEX(J!$A$1:$ZZ$200,MATCH($A88,J!$A$1:$A$200,0),MATCH(G$8,J!$A$1:$ZZ$1,0)),""),"")</f>
        <v/>
      </c>
      <c r="H88" s="43" t="str">
        <f>IFERROR(IF(INDEX(J!$A$1:$ZZ$200,MATCH($A88,J!$A$1:$A$200,0),MATCH(H$8,J!$A$1:$ZZ$1,0))&lt;&gt;"",INDEX(J!$A$1:$ZZ$200,MATCH($A88,J!$A$1:$A$200,0),MATCH(H$8,J!$A$1:$ZZ$1,0)),""),"")</f>
        <v/>
      </c>
      <c r="I88" s="43" t="str">
        <f>IFERROR(IF(INDEX(J!$A$1:$ZZ$200,MATCH($A88,J!$A$1:$A$200,0),MATCH(I$8,J!$A$1:$ZZ$1,0))&lt;&gt;"",INDEX(J!$A$1:$ZZ$200,MATCH($A88,J!$A$1:$A$200,0),MATCH(I$8,J!$A$1:$ZZ$1,0)),""),"")</f>
        <v/>
      </c>
      <c r="J88" s="44" t="str">
        <f>IFERROR(IF(INDEX(J!$A$1:$ZZ$200,MATCH($A88,J!$A$1:$A$200,0),MATCH(J$8,J!$A$1:$ZZ$1,0))&lt;&gt;"",INDEX(J!$A$1:$ZZ$200,MATCH($A88,J!$A$1:$A$200,0),MATCH(J$8,J!$A$1:$ZZ$1,0)),""),"")</f>
        <v/>
      </c>
      <c r="K88" s="10"/>
      <c r="L88" s="41" t="str">
        <f>IF(L87&lt;&gt;"",IF(INDEX(J!$A$1:$ZZ$200,MATCH(L87+1,J!$A$1:$A$200,0),MATCH(M$8,J!$A$1:$ZZ$1,0))&lt;&gt;"",L87+1,""),"")</f>
        <v/>
      </c>
      <c r="M88" s="43" t="str">
        <f>IFERROR(IF(INDEX(J!$A$1:$ZZ$200,MATCH($A88,J!$A$1:$A$200,0),MATCH(M$8,J!$A$1:$ZZ$1,0))&lt;&gt;"",INDEX(J!$A$1:$ZZ$200,MATCH($A88,J!$A$1:$A$200,0),MATCH(M$8,J!$A$1:$ZZ$1,0)),""),"")</f>
        <v/>
      </c>
      <c r="N88" s="43" t="str">
        <f>IFERROR(IF(INDEX(J!$A$1:$ZZ$200,MATCH($A88,J!$A$1:$A$200,0),MATCH(N$8,J!$A$1:$ZZ$1,0))&lt;&gt;"",INDEX(J!$A$1:$ZZ$200,MATCH($A88,J!$A$1:$A$200,0),MATCH(N$8,J!$A$1:$ZZ$1,0)),""),"")</f>
        <v/>
      </c>
      <c r="O88" s="43" t="str">
        <f>IFERROR(IF(INDEX(J!$A$1:$ZZ$200,MATCH($A88,J!$A$1:$A$200,0),MATCH(O$8,J!$A$1:$ZZ$1,0))&lt;&gt;"",INDEX(J!$A$1:$ZZ$200,MATCH($A88,J!$A$1:$A$200,0),MATCH(O$8,J!$A$1:$ZZ$1,0)),""),"")</f>
        <v/>
      </c>
      <c r="P88" s="10"/>
      <c r="Q88" s="41" t="str">
        <f>IF(Q87&lt;&gt;"",IF(INDEX(J!$A$1:$ZZ$200,MATCH(Q87+1,J!$A$1:$A$200,0),MATCH(R$8,J!$A$1:$ZZ$1,0))&lt;&gt;"",Q87+1,""),"")</f>
        <v/>
      </c>
      <c r="R88" s="43" t="str">
        <f>IFERROR(IF(INDEX(J!$A$1:$ZZ$200,MATCH($A88,J!$A$1:$A$200,0),MATCH(R$8,J!$A$1:$ZZ$1,0))&lt;&gt;"",INDEX(J!$A$1:$ZZ$200,MATCH($A88,J!$A$1:$A$200,0),MATCH(R$8,J!$A$1:$ZZ$1,0)),""),"")</f>
        <v/>
      </c>
      <c r="S88" s="43" t="str">
        <f>IFERROR(IF(INDEX(J!$A$1:$ZZ$200,MATCH($A88,J!$A$1:$A$200,0),MATCH(S$8,J!$A$1:$ZZ$1,0))&lt;&gt;"",INDEX(J!$A$1:$ZZ$200,MATCH($A88,J!$A$1:$A$200,0),MATCH(S$8,J!$A$1:$ZZ$1,0)),""),"")</f>
        <v/>
      </c>
      <c r="T88" s="43" t="str">
        <f>IFERROR(IF(INDEX(J!$A$1:$ZZ$200,MATCH($A88,J!$A$1:$A$200,0),MATCH(T$8,J!$A$1:$ZZ$1,0))&lt;&gt;"",INDEX(J!$A$1:$ZZ$200,MATCH($A88,J!$A$1:$A$200,0),MATCH(T$8,J!$A$1:$ZZ$1,0)),""),"")</f>
        <v/>
      </c>
      <c r="U88" s="43" t="str">
        <f>IFERROR(IF(INDEX(J!$A$1:$ZZ$200,MATCH($A88,J!$A$1:$A$200,0),MATCH(U$8,J!$A$1:$ZZ$1,0))&lt;&gt;"",INDEX(J!$A$1:$ZZ$200,MATCH($A88,J!$A$1:$A$200,0),MATCH(U$8,J!$A$1:$ZZ$1,0)),""),"")</f>
        <v/>
      </c>
    </row>
    <row r="89" spans="1:21">
      <c r="A89" s="41" t="str">
        <f>IF(A88&lt;&gt;"",IF(INDEX(J!$A$1:$ZZ$200,MATCH(A88+1,J!$A$1:$A$200,0),MATCH(B$8,J!$A$1:$ZZ$1,0))&lt;&gt;"",A88+1,""),"")</f>
        <v/>
      </c>
      <c r="B89" s="42" t="str">
        <f>IFERROR(IF(INDEX(J!$A$1:$ZZ$200,MATCH($A89,J!$A$1:$A$200,0),MATCH(B$8,J!$A$1:$ZZ$1,0))&lt;&gt;"",INDEX(J!$A$1:$ZZ$200,MATCH($A89,J!$A$1:$A$200,0),MATCH(B$8,J!$A$1:$ZZ$1,0)),""),"")</f>
        <v/>
      </c>
      <c r="C89" s="43" t="str">
        <f>IFERROR(IF(INDEX(J!$A$1:$ZZ$200,MATCH($A89,J!$A$1:$A$200,0),MATCH(C$8,J!$A$1:$ZZ$1,0))&lt;&gt;"",INDEX(J!$A$1:$ZZ$200,MATCH($A89,J!$A$1:$A$200,0),MATCH(C$8,J!$A$1:$ZZ$1,0)),""),"")</f>
        <v/>
      </c>
      <c r="D89" s="10"/>
      <c r="E89" s="41" t="str">
        <f>IF(E88&lt;&gt;"",IF(INDEX(J!$A$1:$ZZ$200,MATCH(E88+1,J!$A$1:$A$200,0),MATCH(F$8,J!$A$1:$ZZ$1,0))&lt;&gt;"",E88+1,""),"")</f>
        <v/>
      </c>
      <c r="F89" s="43" t="str">
        <f>IFERROR(IF(INDEX(J!$A$1:$ZZ$200,MATCH($A89,J!$A$1:$A$200,0),MATCH(F$8,J!$A$1:$ZZ$1,0))&lt;&gt;"",INDEX(J!$A$1:$ZZ$200,MATCH($A89,J!$A$1:$A$200,0),MATCH(F$8,J!$A$1:$ZZ$1,0)),""),"")</f>
        <v/>
      </c>
      <c r="G89" s="43" t="str">
        <f>IFERROR(IF(INDEX(J!$A$1:$ZZ$200,MATCH($A89,J!$A$1:$A$200,0),MATCH(G$8,J!$A$1:$ZZ$1,0))&lt;&gt;"",INDEX(J!$A$1:$ZZ$200,MATCH($A89,J!$A$1:$A$200,0),MATCH(G$8,J!$A$1:$ZZ$1,0)),""),"")</f>
        <v/>
      </c>
      <c r="H89" s="43" t="str">
        <f>IFERROR(IF(INDEX(J!$A$1:$ZZ$200,MATCH($A89,J!$A$1:$A$200,0),MATCH(H$8,J!$A$1:$ZZ$1,0))&lt;&gt;"",INDEX(J!$A$1:$ZZ$200,MATCH($A89,J!$A$1:$A$200,0),MATCH(H$8,J!$A$1:$ZZ$1,0)),""),"")</f>
        <v/>
      </c>
      <c r="I89" s="43" t="str">
        <f>IFERROR(IF(INDEX(J!$A$1:$ZZ$200,MATCH($A89,J!$A$1:$A$200,0),MATCH(I$8,J!$A$1:$ZZ$1,0))&lt;&gt;"",INDEX(J!$A$1:$ZZ$200,MATCH($A89,J!$A$1:$A$200,0),MATCH(I$8,J!$A$1:$ZZ$1,0)),""),"")</f>
        <v/>
      </c>
      <c r="J89" s="44" t="str">
        <f>IFERROR(IF(INDEX(J!$A$1:$ZZ$200,MATCH($A89,J!$A$1:$A$200,0),MATCH(J$8,J!$A$1:$ZZ$1,0))&lt;&gt;"",INDEX(J!$A$1:$ZZ$200,MATCH($A89,J!$A$1:$A$200,0),MATCH(J$8,J!$A$1:$ZZ$1,0)),""),"")</f>
        <v/>
      </c>
      <c r="K89" s="10"/>
      <c r="L89" s="41" t="str">
        <f>IF(L88&lt;&gt;"",IF(INDEX(J!$A$1:$ZZ$200,MATCH(L88+1,J!$A$1:$A$200,0),MATCH(M$8,J!$A$1:$ZZ$1,0))&lt;&gt;"",L88+1,""),"")</f>
        <v/>
      </c>
      <c r="M89" s="43" t="str">
        <f>IFERROR(IF(INDEX(J!$A$1:$ZZ$200,MATCH($A89,J!$A$1:$A$200,0),MATCH(M$8,J!$A$1:$ZZ$1,0))&lt;&gt;"",INDEX(J!$A$1:$ZZ$200,MATCH($A89,J!$A$1:$A$200,0),MATCH(M$8,J!$A$1:$ZZ$1,0)),""),"")</f>
        <v/>
      </c>
      <c r="N89" s="43" t="str">
        <f>IFERROR(IF(INDEX(J!$A$1:$ZZ$200,MATCH($A89,J!$A$1:$A$200,0),MATCH(N$8,J!$A$1:$ZZ$1,0))&lt;&gt;"",INDEX(J!$A$1:$ZZ$200,MATCH($A89,J!$A$1:$A$200,0),MATCH(N$8,J!$A$1:$ZZ$1,0)),""),"")</f>
        <v/>
      </c>
      <c r="O89" s="43" t="str">
        <f>IFERROR(IF(INDEX(J!$A$1:$ZZ$200,MATCH($A89,J!$A$1:$A$200,0),MATCH(O$8,J!$A$1:$ZZ$1,0))&lt;&gt;"",INDEX(J!$A$1:$ZZ$200,MATCH($A89,J!$A$1:$A$200,0),MATCH(O$8,J!$A$1:$ZZ$1,0)),""),"")</f>
        <v/>
      </c>
      <c r="P89" s="10"/>
      <c r="Q89" s="41" t="str">
        <f>IF(Q88&lt;&gt;"",IF(INDEX(J!$A$1:$ZZ$200,MATCH(Q88+1,J!$A$1:$A$200,0),MATCH(R$8,J!$A$1:$ZZ$1,0))&lt;&gt;"",Q88+1,""),"")</f>
        <v/>
      </c>
      <c r="R89" s="43" t="str">
        <f>IFERROR(IF(INDEX(J!$A$1:$ZZ$200,MATCH($A89,J!$A$1:$A$200,0),MATCH(R$8,J!$A$1:$ZZ$1,0))&lt;&gt;"",INDEX(J!$A$1:$ZZ$200,MATCH($A89,J!$A$1:$A$200,0),MATCH(R$8,J!$A$1:$ZZ$1,0)),""),"")</f>
        <v/>
      </c>
      <c r="S89" s="43" t="str">
        <f>IFERROR(IF(INDEX(J!$A$1:$ZZ$200,MATCH($A89,J!$A$1:$A$200,0),MATCH(S$8,J!$A$1:$ZZ$1,0))&lt;&gt;"",INDEX(J!$A$1:$ZZ$200,MATCH($A89,J!$A$1:$A$200,0),MATCH(S$8,J!$A$1:$ZZ$1,0)),""),"")</f>
        <v/>
      </c>
      <c r="T89" s="43" t="str">
        <f>IFERROR(IF(INDEX(J!$A$1:$ZZ$200,MATCH($A89,J!$A$1:$A$200,0),MATCH(T$8,J!$A$1:$ZZ$1,0))&lt;&gt;"",INDEX(J!$A$1:$ZZ$200,MATCH($A89,J!$A$1:$A$200,0),MATCH(T$8,J!$A$1:$ZZ$1,0)),""),"")</f>
        <v/>
      </c>
      <c r="U89" s="43" t="str">
        <f>IFERROR(IF(INDEX(J!$A$1:$ZZ$200,MATCH($A89,J!$A$1:$A$200,0),MATCH(U$8,J!$A$1:$ZZ$1,0))&lt;&gt;"",INDEX(J!$A$1:$ZZ$200,MATCH($A89,J!$A$1:$A$200,0),MATCH(U$8,J!$A$1:$ZZ$1,0)),""),"")</f>
        <v/>
      </c>
    </row>
    <row r="90" spans="1:21">
      <c r="A90" s="41" t="str">
        <f>IF(A89&lt;&gt;"",IF(INDEX(J!$A$1:$ZZ$200,MATCH(A89+1,J!$A$1:$A$200,0),MATCH(B$8,J!$A$1:$ZZ$1,0))&lt;&gt;"",A89+1,""),"")</f>
        <v/>
      </c>
      <c r="B90" s="42" t="str">
        <f>IFERROR(IF(INDEX(J!$A$1:$ZZ$200,MATCH($A90,J!$A$1:$A$200,0),MATCH(B$8,J!$A$1:$ZZ$1,0))&lt;&gt;"",INDEX(J!$A$1:$ZZ$200,MATCH($A90,J!$A$1:$A$200,0),MATCH(B$8,J!$A$1:$ZZ$1,0)),""),"")</f>
        <v/>
      </c>
      <c r="C90" s="43" t="str">
        <f>IFERROR(IF(INDEX(J!$A$1:$ZZ$200,MATCH($A90,J!$A$1:$A$200,0),MATCH(C$8,J!$A$1:$ZZ$1,0))&lt;&gt;"",INDEX(J!$A$1:$ZZ$200,MATCH($A90,J!$A$1:$A$200,0),MATCH(C$8,J!$A$1:$ZZ$1,0)),""),"")</f>
        <v/>
      </c>
      <c r="D90" s="10"/>
      <c r="E90" s="41" t="str">
        <f>IF(E89&lt;&gt;"",IF(INDEX(J!$A$1:$ZZ$200,MATCH(E89+1,J!$A$1:$A$200,0),MATCH(F$8,J!$A$1:$ZZ$1,0))&lt;&gt;"",E89+1,""),"")</f>
        <v/>
      </c>
      <c r="F90" s="43" t="str">
        <f>IFERROR(IF(INDEX(J!$A$1:$ZZ$200,MATCH($A90,J!$A$1:$A$200,0),MATCH(F$8,J!$A$1:$ZZ$1,0))&lt;&gt;"",INDEX(J!$A$1:$ZZ$200,MATCH($A90,J!$A$1:$A$200,0),MATCH(F$8,J!$A$1:$ZZ$1,0)),""),"")</f>
        <v/>
      </c>
      <c r="G90" s="43" t="str">
        <f>IFERROR(IF(INDEX(J!$A$1:$ZZ$200,MATCH($A90,J!$A$1:$A$200,0),MATCH(G$8,J!$A$1:$ZZ$1,0))&lt;&gt;"",INDEX(J!$A$1:$ZZ$200,MATCH($A90,J!$A$1:$A$200,0),MATCH(G$8,J!$A$1:$ZZ$1,0)),""),"")</f>
        <v/>
      </c>
      <c r="H90" s="43" t="str">
        <f>IFERROR(IF(INDEX(J!$A$1:$ZZ$200,MATCH($A90,J!$A$1:$A$200,0),MATCH(H$8,J!$A$1:$ZZ$1,0))&lt;&gt;"",INDEX(J!$A$1:$ZZ$200,MATCH($A90,J!$A$1:$A$200,0),MATCH(H$8,J!$A$1:$ZZ$1,0)),""),"")</f>
        <v/>
      </c>
      <c r="I90" s="43" t="str">
        <f>IFERROR(IF(INDEX(J!$A$1:$ZZ$200,MATCH($A90,J!$A$1:$A$200,0),MATCH(I$8,J!$A$1:$ZZ$1,0))&lt;&gt;"",INDEX(J!$A$1:$ZZ$200,MATCH($A90,J!$A$1:$A$200,0),MATCH(I$8,J!$A$1:$ZZ$1,0)),""),"")</f>
        <v/>
      </c>
      <c r="J90" s="44" t="str">
        <f>IFERROR(IF(INDEX(J!$A$1:$ZZ$200,MATCH($A90,J!$A$1:$A$200,0),MATCH(J$8,J!$A$1:$ZZ$1,0))&lt;&gt;"",INDEX(J!$A$1:$ZZ$200,MATCH($A90,J!$A$1:$A$200,0),MATCH(J$8,J!$A$1:$ZZ$1,0)),""),"")</f>
        <v/>
      </c>
      <c r="K90" s="10"/>
      <c r="L90" s="41" t="str">
        <f>IF(L89&lt;&gt;"",IF(INDEX(J!$A$1:$ZZ$200,MATCH(L89+1,J!$A$1:$A$200,0),MATCH(M$8,J!$A$1:$ZZ$1,0))&lt;&gt;"",L89+1,""),"")</f>
        <v/>
      </c>
      <c r="M90" s="43" t="str">
        <f>IFERROR(IF(INDEX(J!$A$1:$ZZ$200,MATCH($A90,J!$A$1:$A$200,0),MATCH(M$8,J!$A$1:$ZZ$1,0))&lt;&gt;"",INDEX(J!$A$1:$ZZ$200,MATCH($A90,J!$A$1:$A$200,0),MATCH(M$8,J!$A$1:$ZZ$1,0)),""),"")</f>
        <v/>
      </c>
      <c r="N90" s="43" t="str">
        <f>IFERROR(IF(INDEX(J!$A$1:$ZZ$200,MATCH($A90,J!$A$1:$A$200,0),MATCH(N$8,J!$A$1:$ZZ$1,0))&lt;&gt;"",INDEX(J!$A$1:$ZZ$200,MATCH($A90,J!$A$1:$A$200,0),MATCH(N$8,J!$A$1:$ZZ$1,0)),""),"")</f>
        <v/>
      </c>
      <c r="O90" s="43" t="str">
        <f>IFERROR(IF(INDEX(J!$A$1:$ZZ$200,MATCH($A90,J!$A$1:$A$200,0),MATCH(O$8,J!$A$1:$ZZ$1,0))&lt;&gt;"",INDEX(J!$A$1:$ZZ$200,MATCH($A90,J!$A$1:$A$200,0),MATCH(O$8,J!$A$1:$ZZ$1,0)),""),"")</f>
        <v/>
      </c>
      <c r="P90" s="10"/>
      <c r="Q90" s="41" t="str">
        <f>IF(Q89&lt;&gt;"",IF(INDEX(J!$A$1:$ZZ$200,MATCH(Q89+1,J!$A$1:$A$200,0),MATCH(R$8,J!$A$1:$ZZ$1,0))&lt;&gt;"",Q89+1,""),"")</f>
        <v/>
      </c>
      <c r="R90" s="43" t="str">
        <f>IFERROR(IF(INDEX(J!$A$1:$ZZ$200,MATCH($A90,J!$A$1:$A$200,0),MATCH(R$8,J!$A$1:$ZZ$1,0))&lt;&gt;"",INDEX(J!$A$1:$ZZ$200,MATCH($A90,J!$A$1:$A$200,0),MATCH(R$8,J!$A$1:$ZZ$1,0)),""),"")</f>
        <v/>
      </c>
      <c r="S90" s="43" t="str">
        <f>IFERROR(IF(INDEX(J!$A$1:$ZZ$200,MATCH($A90,J!$A$1:$A$200,0),MATCH(S$8,J!$A$1:$ZZ$1,0))&lt;&gt;"",INDEX(J!$A$1:$ZZ$200,MATCH($A90,J!$A$1:$A$200,0),MATCH(S$8,J!$A$1:$ZZ$1,0)),""),"")</f>
        <v/>
      </c>
      <c r="T90" s="43" t="str">
        <f>IFERROR(IF(INDEX(J!$A$1:$ZZ$200,MATCH($A90,J!$A$1:$A$200,0),MATCH(T$8,J!$A$1:$ZZ$1,0))&lt;&gt;"",INDEX(J!$A$1:$ZZ$200,MATCH($A90,J!$A$1:$A$200,0),MATCH(T$8,J!$A$1:$ZZ$1,0)),""),"")</f>
        <v/>
      </c>
      <c r="U90" s="43" t="str">
        <f>IFERROR(IF(INDEX(J!$A$1:$ZZ$200,MATCH($A90,J!$A$1:$A$200,0),MATCH(U$8,J!$A$1:$ZZ$1,0))&lt;&gt;"",INDEX(J!$A$1:$ZZ$200,MATCH($A90,J!$A$1:$A$200,0),MATCH(U$8,J!$A$1:$ZZ$1,0)),""),"")</f>
        <v/>
      </c>
    </row>
    <row r="91" spans="1:21">
      <c r="A91" s="41" t="str">
        <f>IF(A90&lt;&gt;"",IF(INDEX(J!$A$1:$ZZ$200,MATCH(A90+1,J!$A$1:$A$200,0),MATCH(B$8,J!$A$1:$ZZ$1,0))&lt;&gt;"",A90+1,""),"")</f>
        <v/>
      </c>
      <c r="B91" s="42" t="str">
        <f>IFERROR(IF(INDEX(J!$A$1:$ZZ$200,MATCH($A91,J!$A$1:$A$200,0),MATCH(B$8,J!$A$1:$ZZ$1,0))&lt;&gt;"",INDEX(J!$A$1:$ZZ$200,MATCH($A91,J!$A$1:$A$200,0),MATCH(B$8,J!$A$1:$ZZ$1,0)),""),"")</f>
        <v/>
      </c>
      <c r="C91" s="43" t="str">
        <f>IFERROR(IF(INDEX(J!$A$1:$ZZ$200,MATCH($A91,J!$A$1:$A$200,0),MATCH(C$8,J!$A$1:$ZZ$1,0))&lt;&gt;"",INDEX(J!$A$1:$ZZ$200,MATCH($A91,J!$A$1:$A$200,0),MATCH(C$8,J!$A$1:$ZZ$1,0)),""),"")</f>
        <v/>
      </c>
      <c r="D91" s="10"/>
      <c r="E91" s="41" t="str">
        <f>IF(E90&lt;&gt;"",IF(INDEX(J!$A$1:$ZZ$200,MATCH(E90+1,J!$A$1:$A$200,0),MATCH(F$8,J!$A$1:$ZZ$1,0))&lt;&gt;"",E90+1,""),"")</f>
        <v/>
      </c>
      <c r="F91" s="43" t="str">
        <f>IFERROR(IF(INDEX(J!$A$1:$ZZ$200,MATCH($A91,J!$A$1:$A$200,0),MATCH(F$8,J!$A$1:$ZZ$1,0))&lt;&gt;"",INDEX(J!$A$1:$ZZ$200,MATCH($A91,J!$A$1:$A$200,0),MATCH(F$8,J!$A$1:$ZZ$1,0)),""),"")</f>
        <v/>
      </c>
      <c r="G91" s="43" t="str">
        <f>IFERROR(IF(INDEX(J!$A$1:$ZZ$200,MATCH($A91,J!$A$1:$A$200,0),MATCH(G$8,J!$A$1:$ZZ$1,0))&lt;&gt;"",INDEX(J!$A$1:$ZZ$200,MATCH($A91,J!$A$1:$A$200,0),MATCH(G$8,J!$A$1:$ZZ$1,0)),""),"")</f>
        <v/>
      </c>
      <c r="H91" s="43" t="str">
        <f>IFERROR(IF(INDEX(J!$A$1:$ZZ$200,MATCH($A91,J!$A$1:$A$200,0),MATCH(H$8,J!$A$1:$ZZ$1,0))&lt;&gt;"",INDEX(J!$A$1:$ZZ$200,MATCH($A91,J!$A$1:$A$200,0),MATCH(H$8,J!$A$1:$ZZ$1,0)),""),"")</f>
        <v/>
      </c>
      <c r="I91" s="43" t="str">
        <f>IFERROR(IF(INDEX(J!$A$1:$ZZ$200,MATCH($A91,J!$A$1:$A$200,0),MATCH(I$8,J!$A$1:$ZZ$1,0))&lt;&gt;"",INDEX(J!$A$1:$ZZ$200,MATCH($A91,J!$A$1:$A$200,0),MATCH(I$8,J!$A$1:$ZZ$1,0)),""),"")</f>
        <v/>
      </c>
      <c r="J91" s="44" t="str">
        <f>IFERROR(IF(INDEX(J!$A$1:$ZZ$200,MATCH($A91,J!$A$1:$A$200,0),MATCH(J$8,J!$A$1:$ZZ$1,0))&lt;&gt;"",INDEX(J!$A$1:$ZZ$200,MATCH($A91,J!$A$1:$A$200,0),MATCH(J$8,J!$A$1:$ZZ$1,0)),""),"")</f>
        <v/>
      </c>
      <c r="K91" s="10"/>
      <c r="L91" s="41" t="str">
        <f>IF(L90&lt;&gt;"",IF(INDEX(J!$A$1:$ZZ$200,MATCH(L90+1,J!$A$1:$A$200,0),MATCH(M$8,J!$A$1:$ZZ$1,0))&lt;&gt;"",L90+1,""),"")</f>
        <v/>
      </c>
      <c r="M91" s="43" t="str">
        <f>IFERROR(IF(INDEX(J!$A$1:$ZZ$200,MATCH($A91,J!$A$1:$A$200,0),MATCH(M$8,J!$A$1:$ZZ$1,0))&lt;&gt;"",INDEX(J!$A$1:$ZZ$200,MATCH($A91,J!$A$1:$A$200,0),MATCH(M$8,J!$A$1:$ZZ$1,0)),""),"")</f>
        <v/>
      </c>
      <c r="N91" s="43" t="str">
        <f>IFERROR(IF(INDEX(J!$A$1:$ZZ$200,MATCH($A91,J!$A$1:$A$200,0),MATCH(N$8,J!$A$1:$ZZ$1,0))&lt;&gt;"",INDEX(J!$A$1:$ZZ$200,MATCH($A91,J!$A$1:$A$200,0),MATCH(N$8,J!$A$1:$ZZ$1,0)),""),"")</f>
        <v/>
      </c>
      <c r="O91" s="43" t="str">
        <f>IFERROR(IF(INDEX(J!$A$1:$ZZ$200,MATCH($A91,J!$A$1:$A$200,0),MATCH(O$8,J!$A$1:$ZZ$1,0))&lt;&gt;"",INDEX(J!$A$1:$ZZ$200,MATCH($A91,J!$A$1:$A$200,0),MATCH(O$8,J!$A$1:$ZZ$1,0)),""),"")</f>
        <v/>
      </c>
      <c r="P91" s="10"/>
      <c r="Q91" s="41" t="str">
        <f>IF(Q90&lt;&gt;"",IF(INDEX(J!$A$1:$ZZ$200,MATCH(Q90+1,J!$A$1:$A$200,0),MATCH(R$8,J!$A$1:$ZZ$1,0))&lt;&gt;"",Q90+1,""),"")</f>
        <v/>
      </c>
      <c r="R91" s="43" t="str">
        <f>IFERROR(IF(INDEX(J!$A$1:$ZZ$200,MATCH($A91,J!$A$1:$A$200,0),MATCH(R$8,J!$A$1:$ZZ$1,0))&lt;&gt;"",INDEX(J!$A$1:$ZZ$200,MATCH($A91,J!$A$1:$A$200,0),MATCH(R$8,J!$A$1:$ZZ$1,0)),""),"")</f>
        <v/>
      </c>
      <c r="S91" s="43" t="str">
        <f>IFERROR(IF(INDEX(J!$A$1:$ZZ$200,MATCH($A91,J!$A$1:$A$200,0),MATCH(S$8,J!$A$1:$ZZ$1,0))&lt;&gt;"",INDEX(J!$A$1:$ZZ$200,MATCH($A91,J!$A$1:$A$200,0),MATCH(S$8,J!$A$1:$ZZ$1,0)),""),"")</f>
        <v/>
      </c>
      <c r="T91" s="43" t="str">
        <f>IFERROR(IF(INDEX(J!$A$1:$ZZ$200,MATCH($A91,J!$A$1:$A$200,0),MATCH(T$8,J!$A$1:$ZZ$1,0))&lt;&gt;"",INDEX(J!$A$1:$ZZ$200,MATCH($A91,J!$A$1:$A$200,0),MATCH(T$8,J!$A$1:$ZZ$1,0)),""),"")</f>
        <v/>
      </c>
      <c r="U91" s="43" t="str">
        <f>IFERROR(IF(INDEX(J!$A$1:$ZZ$200,MATCH($A91,J!$A$1:$A$200,0),MATCH(U$8,J!$A$1:$ZZ$1,0))&lt;&gt;"",INDEX(J!$A$1:$ZZ$200,MATCH($A91,J!$A$1:$A$200,0),MATCH(U$8,J!$A$1:$ZZ$1,0)),""),"")</f>
        <v/>
      </c>
    </row>
    <row r="92" spans="1:21">
      <c r="A92" s="41" t="str">
        <f>IF(A91&lt;&gt;"",IF(INDEX(J!$A$1:$ZZ$200,MATCH(A91+1,J!$A$1:$A$200,0),MATCH(B$8,J!$A$1:$ZZ$1,0))&lt;&gt;"",A91+1,""),"")</f>
        <v/>
      </c>
      <c r="B92" s="42" t="str">
        <f>IFERROR(IF(INDEX(J!$A$1:$ZZ$200,MATCH($A92,J!$A$1:$A$200,0),MATCH(B$8,J!$A$1:$ZZ$1,0))&lt;&gt;"",INDEX(J!$A$1:$ZZ$200,MATCH($A92,J!$A$1:$A$200,0),MATCH(B$8,J!$A$1:$ZZ$1,0)),""),"")</f>
        <v/>
      </c>
      <c r="C92" s="43" t="str">
        <f>IFERROR(IF(INDEX(J!$A$1:$ZZ$200,MATCH($A92,J!$A$1:$A$200,0),MATCH(C$8,J!$A$1:$ZZ$1,0))&lt;&gt;"",INDEX(J!$A$1:$ZZ$200,MATCH($A92,J!$A$1:$A$200,0),MATCH(C$8,J!$A$1:$ZZ$1,0)),""),"")</f>
        <v/>
      </c>
      <c r="D92" s="10"/>
      <c r="E92" s="41" t="str">
        <f>IF(E91&lt;&gt;"",IF(INDEX(J!$A$1:$ZZ$200,MATCH(E91+1,J!$A$1:$A$200,0),MATCH(F$8,J!$A$1:$ZZ$1,0))&lt;&gt;"",E91+1,""),"")</f>
        <v/>
      </c>
      <c r="F92" s="43" t="str">
        <f>IFERROR(IF(INDEX(J!$A$1:$ZZ$200,MATCH($A92,J!$A$1:$A$200,0),MATCH(F$8,J!$A$1:$ZZ$1,0))&lt;&gt;"",INDEX(J!$A$1:$ZZ$200,MATCH($A92,J!$A$1:$A$200,0),MATCH(F$8,J!$A$1:$ZZ$1,0)),""),"")</f>
        <v/>
      </c>
      <c r="G92" s="43" t="str">
        <f>IFERROR(IF(INDEX(J!$A$1:$ZZ$200,MATCH($A92,J!$A$1:$A$200,0),MATCH(G$8,J!$A$1:$ZZ$1,0))&lt;&gt;"",INDEX(J!$A$1:$ZZ$200,MATCH($A92,J!$A$1:$A$200,0),MATCH(G$8,J!$A$1:$ZZ$1,0)),""),"")</f>
        <v/>
      </c>
      <c r="H92" s="43" t="str">
        <f>IFERROR(IF(INDEX(J!$A$1:$ZZ$200,MATCH($A92,J!$A$1:$A$200,0),MATCH(H$8,J!$A$1:$ZZ$1,0))&lt;&gt;"",INDEX(J!$A$1:$ZZ$200,MATCH($A92,J!$A$1:$A$200,0),MATCH(H$8,J!$A$1:$ZZ$1,0)),""),"")</f>
        <v/>
      </c>
      <c r="I92" s="43" t="str">
        <f>IFERROR(IF(INDEX(J!$A$1:$ZZ$200,MATCH($A92,J!$A$1:$A$200,0),MATCH(I$8,J!$A$1:$ZZ$1,0))&lt;&gt;"",INDEX(J!$A$1:$ZZ$200,MATCH($A92,J!$A$1:$A$200,0),MATCH(I$8,J!$A$1:$ZZ$1,0)),""),"")</f>
        <v/>
      </c>
      <c r="J92" s="44" t="str">
        <f>IFERROR(IF(INDEX(J!$A$1:$ZZ$200,MATCH($A92,J!$A$1:$A$200,0),MATCH(J$8,J!$A$1:$ZZ$1,0))&lt;&gt;"",INDEX(J!$A$1:$ZZ$200,MATCH($A92,J!$A$1:$A$200,0),MATCH(J$8,J!$A$1:$ZZ$1,0)),""),"")</f>
        <v/>
      </c>
      <c r="K92" s="10"/>
      <c r="L92" s="41" t="str">
        <f>IF(L91&lt;&gt;"",IF(INDEX(J!$A$1:$ZZ$200,MATCH(L91+1,J!$A$1:$A$200,0),MATCH(M$8,J!$A$1:$ZZ$1,0))&lt;&gt;"",L91+1,""),"")</f>
        <v/>
      </c>
      <c r="M92" s="43" t="str">
        <f>IFERROR(IF(INDEX(J!$A$1:$ZZ$200,MATCH($A92,J!$A$1:$A$200,0),MATCH(M$8,J!$A$1:$ZZ$1,0))&lt;&gt;"",INDEX(J!$A$1:$ZZ$200,MATCH($A92,J!$A$1:$A$200,0),MATCH(M$8,J!$A$1:$ZZ$1,0)),""),"")</f>
        <v/>
      </c>
      <c r="N92" s="43" t="str">
        <f>IFERROR(IF(INDEX(J!$A$1:$ZZ$200,MATCH($A92,J!$A$1:$A$200,0),MATCH(N$8,J!$A$1:$ZZ$1,0))&lt;&gt;"",INDEX(J!$A$1:$ZZ$200,MATCH($A92,J!$A$1:$A$200,0),MATCH(N$8,J!$A$1:$ZZ$1,0)),""),"")</f>
        <v/>
      </c>
      <c r="O92" s="43" t="str">
        <f>IFERROR(IF(INDEX(J!$A$1:$ZZ$200,MATCH($A92,J!$A$1:$A$200,0),MATCH(O$8,J!$A$1:$ZZ$1,0))&lt;&gt;"",INDEX(J!$A$1:$ZZ$200,MATCH($A92,J!$A$1:$A$200,0),MATCH(O$8,J!$A$1:$ZZ$1,0)),""),"")</f>
        <v/>
      </c>
      <c r="P92" s="10"/>
      <c r="Q92" s="41" t="str">
        <f>IF(Q91&lt;&gt;"",IF(INDEX(J!$A$1:$ZZ$200,MATCH(Q91+1,J!$A$1:$A$200,0),MATCH(R$8,J!$A$1:$ZZ$1,0))&lt;&gt;"",Q91+1,""),"")</f>
        <v/>
      </c>
      <c r="R92" s="43" t="str">
        <f>IFERROR(IF(INDEX(J!$A$1:$ZZ$200,MATCH($A92,J!$A$1:$A$200,0),MATCH(R$8,J!$A$1:$ZZ$1,0))&lt;&gt;"",INDEX(J!$A$1:$ZZ$200,MATCH($A92,J!$A$1:$A$200,0),MATCH(R$8,J!$A$1:$ZZ$1,0)),""),"")</f>
        <v/>
      </c>
      <c r="S92" s="43" t="str">
        <f>IFERROR(IF(INDEX(J!$A$1:$ZZ$200,MATCH($A92,J!$A$1:$A$200,0),MATCH(S$8,J!$A$1:$ZZ$1,0))&lt;&gt;"",INDEX(J!$A$1:$ZZ$200,MATCH($A92,J!$A$1:$A$200,0),MATCH(S$8,J!$A$1:$ZZ$1,0)),""),"")</f>
        <v/>
      </c>
      <c r="T92" s="43" t="str">
        <f>IFERROR(IF(INDEX(J!$A$1:$ZZ$200,MATCH($A92,J!$A$1:$A$200,0),MATCH(T$8,J!$A$1:$ZZ$1,0))&lt;&gt;"",INDEX(J!$A$1:$ZZ$200,MATCH($A92,J!$A$1:$A$200,0),MATCH(T$8,J!$A$1:$ZZ$1,0)),""),"")</f>
        <v/>
      </c>
      <c r="U92" s="43" t="str">
        <f>IFERROR(IF(INDEX(J!$A$1:$ZZ$200,MATCH($A92,J!$A$1:$A$200,0),MATCH(U$8,J!$A$1:$ZZ$1,0))&lt;&gt;"",INDEX(J!$A$1:$ZZ$200,MATCH($A92,J!$A$1:$A$200,0),MATCH(U$8,J!$A$1:$ZZ$1,0)),""),"")</f>
        <v/>
      </c>
    </row>
    <row r="93" spans="1:21">
      <c r="A93" s="41" t="str">
        <f>IF(A92&lt;&gt;"",IF(INDEX(J!$A$1:$ZZ$200,MATCH(A92+1,J!$A$1:$A$200,0),MATCH(B$8,J!$A$1:$ZZ$1,0))&lt;&gt;"",A92+1,""),"")</f>
        <v/>
      </c>
      <c r="B93" s="42" t="str">
        <f>IFERROR(IF(INDEX(J!$A$1:$ZZ$200,MATCH($A93,J!$A$1:$A$200,0),MATCH(B$8,J!$A$1:$ZZ$1,0))&lt;&gt;"",INDEX(J!$A$1:$ZZ$200,MATCH($A93,J!$A$1:$A$200,0),MATCH(B$8,J!$A$1:$ZZ$1,0)),""),"")</f>
        <v/>
      </c>
      <c r="C93" s="43" t="str">
        <f>IFERROR(IF(INDEX(J!$A$1:$ZZ$200,MATCH($A93,J!$A$1:$A$200,0),MATCH(C$8,J!$A$1:$ZZ$1,0))&lt;&gt;"",INDEX(J!$A$1:$ZZ$200,MATCH($A93,J!$A$1:$A$200,0),MATCH(C$8,J!$A$1:$ZZ$1,0)),""),"")</f>
        <v/>
      </c>
      <c r="D93" s="10"/>
      <c r="E93" s="41" t="str">
        <f>IF(E92&lt;&gt;"",IF(INDEX(J!$A$1:$ZZ$200,MATCH(E92+1,J!$A$1:$A$200,0),MATCH(F$8,J!$A$1:$ZZ$1,0))&lt;&gt;"",E92+1,""),"")</f>
        <v/>
      </c>
      <c r="F93" s="43" t="str">
        <f>IFERROR(IF(INDEX(J!$A$1:$ZZ$200,MATCH($A93,J!$A$1:$A$200,0),MATCH(F$8,J!$A$1:$ZZ$1,0))&lt;&gt;"",INDEX(J!$A$1:$ZZ$200,MATCH($A93,J!$A$1:$A$200,0),MATCH(F$8,J!$A$1:$ZZ$1,0)),""),"")</f>
        <v/>
      </c>
      <c r="G93" s="43" t="str">
        <f>IFERROR(IF(INDEX(J!$A$1:$ZZ$200,MATCH($A93,J!$A$1:$A$200,0),MATCH(G$8,J!$A$1:$ZZ$1,0))&lt;&gt;"",INDEX(J!$A$1:$ZZ$200,MATCH($A93,J!$A$1:$A$200,0),MATCH(G$8,J!$A$1:$ZZ$1,0)),""),"")</f>
        <v/>
      </c>
      <c r="H93" s="43" t="str">
        <f>IFERROR(IF(INDEX(J!$A$1:$ZZ$200,MATCH($A93,J!$A$1:$A$200,0),MATCH(H$8,J!$A$1:$ZZ$1,0))&lt;&gt;"",INDEX(J!$A$1:$ZZ$200,MATCH($A93,J!$A$1:$A$200,0),MATCH(H$8,J!$A$1:$ZZ$1,0)),""),"")</f>
        <v/>
      </c>
      <c r="I93" s="43" t="str">
        <f>IFERROR(IF(INDEX(J!$A$1:$ZZ$200,MATCH($A93,J!$A$1:$A$200,0),MATCH(I$8,J!$A$1:$ZZ$1,0))&lt;&gt;"",INDEX(J!$A$1:$ZZ$200,MATCH($A93,J!$A$1:$A$200,0),MATCH(I$8,J!$A$1:$ZZ$1,0)),""),"")</f>
        <v/>
      </c>
      <c r="J93" s="44" t="str">
        <f>IFERROR(IF(INDEX(J!$A$1:$ZZ$200,MATCH($A93,J!$A$1:$A$200,0),MATCH(J$8,J!$A$1:$ZZ$1,0))&lt;&gt;"",INDEX(J!$A$1:$ZZ$200,MATCH($A93,J!$A$1:$A$200,0),MATCH(J$8,J!$A$1:$ZZ$1,0)),""),"")</f>
        <v/>
      </c>
      <c r="K93" s="10"/>
      <c r="L93" s="41" t="str">
        <f>IF(L92&lt;&gt;"",IF(INDEX(J!$A$1:$ZZ$200,MATCH(L92+1,J!$A$1:$A$200,0),MATCH(M$8,J!$A$1:$ZZ$1,0))&lt;&gt;"",L92+1,""),"")</f>
        <v/>
      </c>
      <c r="M93" s="43" t="str">
        <f>IFERROR(IF(INDEX(J!$A$1:$ZZ$200,MATCH($A93,J!$A$1:$A$200,0),MATCH(M$8,J!$A$1:$ZZ$1,0))&lt;&gt;"",INDEX(J!$A$1:$ZZ$200,MATCH($A93,J!$A$1:$A$200,0),MATCH(M$8,J!$A$1:$ZZ$1,0)),""),"")</f>
        <v/>
      </c>
      <c r="N93" s="43" t="str">
        <f>IFERROR(IF(INDEX(J!$A$1:$ZZ$200,MATCH($A93,J!$A$1:$A$200,0),MATCH(N$8,J!$A$1:$ZZ$1,0))&lt;&gt;"",INDEX(J!$A$1:$ZZ$200,MATCH($A93,J!$A$1:$A$200,0),MATCH(N$8,J!$A$1:$ZZ$1,0)),""),"")</f>
        <v/>
      </c>
      <c r="O93" s="43" t="str">
        <f>IFERROR(IF(INDEX(J!$A$1:$ZZ$200,MATCH($A93,J!$A$1:$A$200,0),MATCH(O$8,J!$A$1:$ZZ$1,0))&lt;&gt;"",INDEX(J!$A$1:$ZZ$200,MATCH($A93,J!$A$1:$A$200,0),MATCH(O$8,J!$A$1:$ZZ$1,0)),""),"")</f>
        <v/>
      </c>
      <c r="P93" s="10"/>
      <c r="Q93" s="41" t="str">
        <f>IF(Q92&lt;&gt;"",IF(INDEX(J!$A$1:$ZZ$200,MATCH(Q92+1,J!$A$1:$A$200,0),MATCH(R$8,J!$A$1:$ZZ$1,0))&lt;&gt;"",Q92+1,""),"")</f>
        <v/>
      </c>
      <c r="R93" s="43" t="str">
        <f>IFERROR(IF(INDEX(J!$A$1:$ZZ$200,MATCH($A93,J!$A$1:$A$200,0),MATCH(R$8,J!$A$1:$ZZ$1,0))&lt;&gt;"",INDEX(J!$A$1:$ZZ$200,MATCH($A93,J!$A$1:$A$200,0),MATCH(R$8,J!$A$1:$ZZ$1,0)),""),"")</f>
        <v/>
      </c>
      <c r="S93" s="43" t="str">
        <f>IFERROR(IF(INDEX(J!$A$1:$ZZ$200,MATCH($A93,J!$A$1:$A$200,0),MATCH(S$8,J!$A$1:$ZZ$1,0))&lt;&gt;"",INDEX(J!$A$1:$ZZ$200,MATCH($A93,J!$A$1:$A$200,0),MATCH(S$8,J!$A$1:$ZZ$1,0)),""),"")</f>
        <v/>
      </c>
      <c r="T93" s="43" t="str">
        <f>IFERROR(IF(INDEX(J!$A$1:$ZZ$200,MATCH($A93,J!$A$1:$A$200,0),MATCH(T$8,J!$A$1:$ZZ$1,0))&lt;&gt;"",INDEX(J!$A$1:$ZZ$200,MATCH($A93,J!$A$1:$A$200,0),MATCH(T$8,J!$A$1:$ZZ$1,0)),""),"")</f>
        <v/>
      </c>
      <c r="U93" s="43" t="str">
        <f>IFERROR(IF(INDEX(J!$A$1:$ZZ$200,MATCH($A93,J!$A$1:$A$200,0),MATCH(U$8,J!$A$1:$ZZ$1,0))&lt;&gt;"",INDEX(J!$A$1:$ZZ$200,MATCH($A93,J!$A$1:$A$200,0),MATCH(U$8,J!$A$1:$ZZ$1,0)),""),"")</f>
        <v/>
      </c>
    </row>
    <row r="94" spans="1:21">
      <c r="A94" s="41" t="str">
        <f>IF(A93&lt;&gt;"",IF(INDEX(J!$A$1:$ZZ$200,MATCH(A93+1,J!$A$1:$A$200,0),MATCH(B$8,J!$A$1:$ZZ$1,0))&lt;&gt;"",A93+1,""),"")</f>
        <v/>
      </c>
      <c r="B94" s="42" t="str">
        <f>IFERROR(IF(INDEX(J!$A$1:$ZZ$200,MATCH($A94,J!$A$1:$A$200,0),MATCH(B$8,J!$A$1:$ZZ$1,0))&lt;&gt;"",INDEX(J!$A$1:$ZZ$200,MATCH($A94,J!$A$1:$A$200,0),MATCH(B$8,J!$A$1:$ZZ$1,0)),""),"")</f>
        <v/>
      </c>
      <c r="C94" s="43" t="str">
        <f>IFERROR(IF(INDEX(J!$A$1:$ZZ$200,MATCH($A94,J!$A$1:$A$200,0),MATCH(C$8,J!$A$1:$ZZ$1,0))&lt;&gt;"",INDEX(J!$A$1:$ZZ$200,MATCH($A94,J!$A$1:$A$200,0),MATCH(C$8,J!$A$1:$ZZ$1,0)),""),"")</f>
        <v/>
      </c>
      <c r="D94" s="10"/>
      <c r="E94" s="41" t="str">
        <f>IF(E93&lt;&gt;"",IF(INDEX(J!$A$1:$ZZ$200,MATCH(E93+1,J!$A$1:$A$200,0),MATCH(F$8,J!$A$1:$ZZ$1,0))&lt;&gt;"",E93+1,""),"")</f>
        <v/>
      </c>
      <c r="F94" s="43" t="str">
        <f>IFERROR(IF(INDEX(J!$A$1:$ZZ$200,MATCH($A94,J!$A$1:$A$200,0),MATCH(F$8,J!$A$1:$ZZ$1,0))&lt;&gt;"",INDEX(J!$A$1:$ZZ$200,MATCH($A94,J!$A$1:$A$200,0),MATCH(F$8,J!$A$1:$ZZ$1,0)),""),"")</f>
        <v/>
      </c>
      <c r="G94" s="43" t="str">
        <f>IFERROR(IF(INDEX(J!$A$1:$ZZ$200,MATCH($A94,J!$A$1:$A$200,0),MATCH(G$8,J!$A$1:$ZZ$1,0))&lt;&gt;"",INDEX(J!$A$1:$ZZ$200,MATCH($A94,J!$A$1:$A$200,0),MATCH(G$8,J!$A$1:$ZZ$1,0)),""),"")</f>
        <v/>
      </c>
      <c r="H94" s="43" t="str">
        <f>IFERROR(IF(INDEX(J!$A$1:$ZZ$200,MATCH($A94,J!$A$1:$A$200,0),MATCH(H$8,J!$A$1:$ZZ$1,0))&lt;&gt;"",INDEX(J!$A$1:$ZZ$200,MATCH($A94,J!$A$1:$A$200,0),MATCH(H$8,J!$A$1:$ZZ$1,0)),""),"")</f>
        <v/>
      </c>
      <c r="I94" s="43" t="str">
        <f>IFERROR(IF(INDEX(J!$A$1:$ZZ$200,MATCH($A94,J!$A$1:$A$200,0),MATCH(I$8,J!$A$1:$ZZ$1,0))&lt;&gt;"",INDEX(J!$A$1:$ZZ$200,MATCH($A94,J!$A$1:$A$200,0),MATCH(I$8,J!$A$1:$ZZ$1,0)),""),"")</f>
        <v/>
      </c>
      <c r="J94" s="44" t="str">
        <f>IFERROR(IF(INDEX(J!$A$1:$ZZ$200,MATCH($A94,J!$A$1:$A$200,0),MATCH(J$8,J!$A$1:$ZZ$1,0))&lt;&gt;"",INDEX(J!$A$1:$ZZ$200,MATCH($A94,J!$A$1:$A$200,0),MATCH(J$8,J!$A$1:$ZZ$1,0)),""),"")</f>
        <v/>
      </c>
      <c r="K94" s="10"/>
      <c r="L94" s="41" t="str">
        <f>IF(L93&lt;&gt;"",IF(INDEX(J!$A$1:$ZZ$200,MATCH(L93+1,J!$A$1:$A$200,0),MATCH(M$8,J!$A$1:$ZZ$1,0))&lt;&gt;"",L93+1,""),"")</f>
        <v/>
      </c>
      <c r="M94" s="43" t="str">
        <f>IFERROR(IF(INDEX(J!$A$1:$ZZ$200,MATCH($A94,J!$A$1:$A$200,0),MATCH(M$8,J!$A$1:$ZZ$1,0))&lt;&gt;"",INDEX(J!$A$1:$ZZ$200,MATCH($A94,J!$A$1:$A$200,0),MATCH(M$8,J!$A$1:$ZZ$1,0)),""),"")</f>
        <v/>
      </c>
      <c r="N94" s="43" t="str">
        <f>IFERROR(IF(INDEX(J!$A$1:$ZZ$200,MATCH($A94,J!$A$1:$A$200,0),MATCH(N$8,J!$A$1:$ZZ$1,0))&lt;&gt;"",INDEX(J!$A$1:$ZZ$200,MATCH($A94,J!$A$1:$A$200,0),MATCH(N$8,J!$A$1:$ZZ$1,0)),""),"")</f>
        <v/>
      </c>
      <c r="O94" s="43" t="str">
        <f>IFERROR(IF(INDEX(J!$A$1:$ZZ$200,MATCH($A94,J!$A$1:$A$200,0),MATCH(O$8,J!$A$1:$ZZ$1,0))&lt;&gt;"",INDEX(J!$A$1:$ZZ$200,MATCH($A94,J!$A$1:$A$200,0),MATCH(O$8,J!$A$1:$ZZ$1,0)),""),"")</f>
        <v/>
      </c>
      <c r="P94" s="10"/>
      <c r="Q94" s="41" t="str">
        <f>IF(Q93&lt;&gt;"",IF(INDEX(J!$A$1:$ZZ$200,MATCH(Q93+1,J!$A$1:$A$200,0),MATCH(R$8,J!$A$1:$ZZ$1,0))&lt;&gt;"",Q93+1,""),"")</f>
        <v/>
      </c>
      <c r="R94" s="43" t="str">
        <f>IFERROR(IF(INDEX(J!$A$1:$ZZ$200,MATCH($A94,J!$A$1:$A$200,0),MATCH(R$8,J!$A$1:$ZZ$1,0))&lt;&gt;"",INDEX(J!$A$1:$ZZ$200,MATCH($A94,J!$A$1:$A$200,0),MATCH(R$8,J!$A$1:$ZZ$1,0)),""),"")</f>
        <v/>
      </c>
      <c r="S94" s="43" t="str">
        <f>IFERROR(IF(INDEX(J!$A$1:$ZZ$200,MATCH($A94,J!$A$1:$A$200,0),MATCH(S$8,J!$A$1:$ZZ$1,0))&lt;&gt;"",INDEX(J!$A$1:$ZZ$200,MATCH($A94,J!$A$1:$A$200,0),MATCH(S$8,J!$A$1:$ZZ$1,0)),""),"")</f>
        <v/>
      </c>
      <c r="T94" s="43" t="str">
        <f>IFERROR(IF(INDEX(J!$A$1:$ZZ$200,MATCH($A94,J!$A$1:$A$200,0),MATCH(T$8,J!$A$1:$ZZ$1,0))&lt;&gt;"",INDEX(J!$A$1:$ZZ$200,MATCH($A94,J!$A$1:$A$200,0),MATCH(T$8,J!$A$1:$ZZ$1,0)),""),"")</f>
        <v/>
      </c>
      <c r="U94" s="43" t="str">
        <f>IFERROR(IF(INDEX(J!$A$1:$ZZ$200,MATCH($A94,J!$A$1:$A$200,0),MATCH(U$8,J!$A$1:$ZZ$1,0))&lt;&gt;"",INDEX(J!$A$1:$ZZ$200,MATCH($A94,J!$A$1:$A$200,0),MATCH(U$8,J!$A$1:$ZZ$1,0)),""),"")</f>
        <v/>
      </c>
    </row>
    <row r="95" spans="1:21">
      <c r="A95" s="41" t="str">
        <f>IF(A94&lt;&gt;"",IF(INDEX(J!$A$1:$ZZ$200,MATCH(A94+1,J!$A$1:$A$200,0),MATCH(B$8,J!$A$1:$ZZ$1,0))&lt;&gt;"",A94+1,""),"")</f>
        <v/>
      </c>
      <c r="B95" s="42" t="str">
        <f>IFERROR(IF(INDEX(J!$A$1:$ZZ$200,MATCH($A95,J!$A$1:$A$200,0),MATCH(B$8,J!$A$1:$ZZ$1,0))&lt;&gt;"",INDEX(J!$A$1:$ZZ$200,MATCH($A95,J!$A$1:$A$200,0),MATCH(B$8,J!$A$1:$ZZ$1,0)),""),"")</f>
        <v/>
      </c>
      <c r="C95" s="43" t="str">
        <f>IFERROR(IF(INDEX(J!$A$1:$ZZ$200,MATCH($A95,J!$A$1:$A$200,0),MATCH(C$8,J!$A$1:$ZZ$1,0))&lt;&gt;"",INDEX(J!$A$1:$ZZ$200,MATCH($A95,J!$A$1:$A$200,0),MATCH(C$8,J!$A$1:$ZZ$1,0)),""),"")</f>
        <v/>
      </c>
      <c r="D95" s="10"/>
      <c r="E95" s="41" t="str">
        <f>IF(E94&lt;&gt;"",IF(INDEX(J!$A$1:$ZZ$200,MATCH(E94+1,J!$A$1:$A$200,0),MATCH(F$8,J!$A$1:$ZZ$1,0))&lt;&gt;"",E94+1,""),"")</f>
        <v/>
      </c>
      <c r="F95" s="43" t="str">
        <f>IFERROR(IF(INDEX(J!$A$1:$ZZ$200,MATCH($A95,J!$A$1:$A$200,0),MATCH(F$8,J!$A$1:$ZZ$1,0))&lt;&gt;"",INDEX(J!$A$1:$ZZ$200,MATCH($A95,J!$A$1:$A$200,0),MATCH(F$8,J!$A$1:$ZZ$1,0)),""),"")</f>
        <v/>
      </c>
      <c r="G95" s="43" t="str">
        <f>IFERROR(IF(INDEX(J!$A$1:$ZZ$200,MATCH($A95,J!$A$1:$A$200,0),MATCH(G$8,J!$A$1:$ZZ$1,0))&lt;&gt;"",INDEX(J!$A$1:$ZZ$200,MATCH($A95,J!$A$1:$A$200,0),MATCH(G$8,J!$A$1:$ZZ$1,0)),""),"")</f>
        <v/>
      </c>
      <c r="H95" s="43" t="str">
        <f>IFERROR(IF(INDEX(J!$A$1:$ZZ$200,MATCH($A95,J!$A$1:$A$200,0),MATCH(H$8,J!$A$1:$ZZ$1,0))&lt;&gt;"",INDEX(J!$A$1:$ZZ$200,MATCH($A95,J!$A$1:$A$200,0),MATCH(H$8,J!$A$1:$ZZ$1,0)),""),"")</f>
        <v/>
      </c>
      <c r="I95" s="43" t="str">
        <f>IFERROR(IF(INDEX(J!$A$1:$ZZ$200,MATCH($A95,J!$A$1:$A$200,0),MATCH(I$8,J!$A$1:$ZZ$1,0))&lt;&gt;"",INDEX(J!$A$1:$ZZ$200,MATCH($A95,J!$A$1:$A$200,0),MATCH(I$8,J!$A$1:$ZZ$1,0)),""),"")</f>
        <v/>
      </c>
      <c r="J95" s="44" t="str">
        <f>IFERROR(IF(INDEX(J!$A$1:$ZZ$200,MATCH($A95,J!$A$1:$A$200,0),MATCH(J$8,J!$A$1:$ZZ$1,0))&lt;&gt;"",INDEX(J!$A$1:$ZZ$200,MATCH($A95,J!$A$1:$A$200,0),MATCH(J$8,J!$A$1:$ZZ$1,0)),""),"")</f>
        <v/>
      </c>
      <c r="K95" s="10"/>
      <c r="L95" s="41" t="str">
        <f>IF(L94&lt;&gt;"",IF(INDEX(J!$A$1:$ZZ$200,MATCH(L94+1,J!$A$1:$A$200,0),MATCH(M$8,J!$A$1:$ZZ$1,0))&lt;&gt;"",L94+1,""),"")</f>
        <v/>
      </c>
      <c r="M95" s="43" t="str">
        <f>IFERROR(IF(INDEX(J!$A$1:$ZZ$200,MATCH($A95,J!$A$1:$A$200,0),MATCH(M$8,J!$A$1:$ZZ$1,0))&lt;&gt;"",INDEX(J!$A$1:$ZZ$200,MATCH($A95,J!$A$1:$A$200,0),MATCH(M$8,J!$A$1:$ZZ$1,0)),""),"")</f>
        <v/>
      </c>
      <c r="N95" s="43" t="str">
        <f>IFERROR(IF(INDEX(J!$A$1:$ZZ$200,MATCH($A95,J!$A$1:$A$200,0),MATCH(N$8,J!$A$1:$ZZ$1,0))&lt;&gt;"",INDEX(J!$A$1:$ZZ$200,MATCH($A95,J!$A$1:$A$200,0),MATCH(N$8,J!$A$1:$ZZ$1,0)),""),"")</f>
        <v/>
      </c>
      <c r="O95" s="43" t="str">
        <f>IFERROR(IF(INDEX(J!$A$1:$ZZ$200,MATCH($A95,J!$A$1:$A$200,0),MATCH(O$8,J!$A$1:$ZZ$1,0))&lt;&gt;"",INDEX(J!$A$1:$ZZ$200,MATCH($A95,J!$A$1:$A$200,0),MATCH(O$8,J!$A$1:$ZZ$1,0)),""),"")</f>
        <v/>
      </c>
      <c r="P95" s="10"/>
      <c r="Q95" s="41" t="str">
        <f>IF(Q94&lt;&gt;"",IF(INDEX(J!$A$1:$ZZ$200,MATCH(Q94+1,J!$A$1:$A$200,0),MATCH(R$8,J!$A$1:$ZZ$1,0))&lt;&gt;"",Q94+1,""),"")</f>
        <v/>
      </c>
      <c r="R95" s="43" t="str">
        <f>IFERROR(IF(INDEX(J!$A$1:$ZZ$200,MATCH($A95,J!$A$1:$A$200,0),MATCH(R$8,J!$A$1:$ZZ$1,0))&lt;&gt;"",INDEX(J!$A$1:$ZZ$200,MATCH($A95,J!$A$1:$A$200,0),MATCH(R$8,J!$A$1:$ZZ$1,0)),""),"")</f>
        <v/>
      </c>
      <c r="S95" s="43" t="str">
        <f>IFERROR(IF(INDEX(J!$A$1:$ZZ$200,MATCH($A95,J!$A$1:$A$200,0),MATCH(S$8,J!$A$1:$ZZ$1,0))&lt;&gt;"",INDEX(J!$A$1:$ZZ$200,MATCH($A95,J!$A$1:$A$200,0),MATCH(S$8,J!$A$1:$ZZ$1,0)),""),"")</f>
        <v/>
      </c>
      <c r="T95" s="43" t="str">
        <f>IFERROR(IF(INDEX(J!$A$1:$ZZ$200,MATCH($A95,J!$A$1:$A$200,0),MATCH(T$8,J!$A$1:$ZZ$1,0))&lt;&gt;"",INDEX(J!$A$1:$ZZ$200,MATCH($A95,J!$A$1:$A$200,0),MATCH(T$8,J!$A$1:$ZZ$1,0)),""),"")</f>
        <v/>
      </c>
      <c r="U95" s="43" t="str">
        <f>IFERROR(IF(INDEX(J!$A$1:$ZZ$200,MATCH($A95,J!$A$1:$A$200,0),MATCH(U$8,J!$A$1:$ZZ$1,0))&lt;&gt;"",INDEX(J!$A$1:$ZZ$200,MATCH($A95,J!$A$1:$A$200,0),MATCH(U$8,J!$A$1:$ZZ$1,0)),""),"")</f>
        <v/>
      </c>
    </row>
    <row r="96" spans="1:21">
      <c r="A96" s="41" t="str">
        <f>IF(A95&lt;&gt;"",IF(INDEX(J!$A$1:$ZZ$200,MATCH(A95+1,J!$A$1:$A$200,0),MATCH(B$8,J!$A$1:$ZZ$1,0))&lt;&gt;"",A95+1,""),"")</f>
        <v/>
      </c>
      <c r="B96" s="42" t="str">
        <f>IFERROR(IF(INDEX(J!$A$1:$ZZ$200,MATCH($A96,J!$A$1:$A$200,0),MATCH(B$8,J!$A$1:$ZZ$1,0))&lt;&gt;"",INDEX(J!$A$1:$ZZ$200,MATCH($A96,J!$A$1:$A$200,0),MATCH(B$8,J!$A$1:$ZZ$1,0)),""),"")</f>
        <v/>
      </c>
      <c r="C96" s="43" t="str">
        <f>IFERROR(IF(INDEX(J!$A$1:$ZZ$200,MATCH($A96,J!$A$1:$A$200,0),MATCH(C$8,J!$A$1:$ZZ$1,0))&lt;&gt;"",INDEX(J!$A$1:$ZZ$200,MATCH($A96,J!$A$1:$A$200,0),MATCH(C$8,J!$A$1:$ZZ$1,0)),""),"")</f>
        <v/>
      </c>
      <c r="D96" s="10"/>
      <c r="E96" s="41" t="str">
        <f>IF(E95&lt;&gt;"",IF(INDEX(J!$A$1:$ZZ$200,MATCH(E95+1,J!$A$1:$A$200,0),MATCH(F$8,J!$A$1:$ZZ$1,0))&lt;&gt;"",E95+1,""),"")</f>
        <v/>
      </c>
      <c r="F96" s="43" t="str">
        <f>IFERROR(IF(INDEX(J!$A$1:$ZZ$200,MATCH($A96,J!$A$1:$A$200,0),MATCH(F$8,J!$A$1:$ZZ$1,0))&lt;&gt;"",INDEX(J!$A$1:$ZZ$200,MATCH($A96,J!$A$1:$A$200,0),MATCH(F$8,J!$A$1:$ZZ$1,0)),""),"")</f>
        <v/>
      </c>
      <c r="G96" s="43" t="str">
        <f>IFERROR(IF(INDEX(J!$A$1:$ZZ$200,MATCH($A96,J!$A$1:$A$200,0),MATCH(G$8,J!$A$1:$ZZ$1,0))&lt;&gt;"",INDEX(J!$A$1:$ZZ$200,MATCH($A96,J!$A$1:$A$200,0),MATCH(G$8,J!$A$1:$ZZ$1,0)),""),"")</f>
        <v/>
      </c>
      <c r="H96" s="43" t="str">
        <f>IFERROR(IF(INDEX(J!$A$1:$ZZ$200,MATCH($A96,J!$A$1:$A$200,0),MATCH(H$8,J!$A$1:$ZZ$1,0))&lt;&gt;"",INDEX(J!$A$1:$ZZ$200,MATCH($A96,J!$A$1:$A$200,0),MATCH(H$8,J!$A$1:$ZZ$1,0)),""),"")</f>
        <v/>
      </c>
      <c r="I96" s="43" t="str">
        <f>IFERROR(IF(INDEX(J!$A$1:$ZZ$200,MATCH($A96,J!$A$1:$A$200,0),MATCH(I$8,J!$A$1:$ZZ$1,0))&lt;&gt;"",INDEX(J!$A$1:$ZZ$200,MATCH($A96,J!$A$1:$A$200,0),MATCH(I$8,J!$A$1:$ZZ$1,0)),""),"")</f>
        <v/>
      </c>
      <c r="J96" s="44" t="str">
        <f>IFERROR(IF(INDEX(J!$A$1:$ZZ$200,MATCH($A96,J!$A$1:$A$200,0),MATCH(J$8,J!$A$1:$ZZ$1,0))&lt;&gt;"",INDEX(J!$A$1:$ZZ$200,MATCH($A96,J!$A$1:$A$200,0),MATCH(J$8,J!$A$1:$ZZ$1,0)),""),"")</f>
        <v/>
      </c>
      <c r="K96" s="10"/>
      <c r="L96" s="41" t="str">
        <f>IF(L95&lt;&gt;"",IF(INDEX(J!$A$1:$ZZ$200,MATCH(L95+1,J!$A$1:$A$200,0),MATCH(M$8,J!$A$1:$ZZ$1,0))&lt;&gt;"",L95+1,""),"")</f>
        <v/>
      </c>
      <c r="M96" s="43" t="str">
        <f>IFERROR(IF(INDEX(J!$A$1:$ZZ$200,MATCH($A96,J!$A$1:$A$200,0),MATCH(M$8,J!$A$1:$ZZ$1,0))&lt;&gt;"",INDEX(J!$A$1:$ZZ$200,MATCH($A96,J!$A$1:$A$200,0),MATCH(M$8,J!$A$1:$ZZ$1,0)),""),"")</f>
        <v/>
      </c>
      <c r="N96" s="43" t="str">
        <f>IFERROR(IF(INDEX(J!$A$1:$ZZ$200,MATCH($A96,J!$A$1:$A$200,0),MATCH(N$8,J!$A$1:$ZZ$1,0))&lt;&gt;"",INDEX(J!$A$1:$ZZ$200,MATCH($A96,J!$A$1:$A$200,0),MATCH(N$8,J!$A$1:$ZZ$1,0)),""),"")</f>
        <v/>
      </c>
      <c r="O96" s="43" t="str">
        <f>IFERROR(IF(INDEX(J!$A$1:$ZZ$200,MATCH($A96,J!$A$1:$A$200,0),MATCH(O$8,J!$A$1:$ZZ$1,0))&lt;&gt;"",INDEX(J!$A$1:$ZZ$200,MATCH($A96,J!$A$1:$A$200,0),MATCH(O$8,J!$A$1:$ZZ$1,0)),""),"")</f>
        <v/>
      </c>
      <c r="P96" s="10"/>
      <c r="Q96" s="41" t="str">
        <f>IF(Q95&lt;&gt;"",IF(INDEX(J!$A$1:$ZZ$200,MATCH(Q95+1,J!$A$1:$A$200,0),MATCH(R$8,J!$A$1:$ZZ$1,0))&lt;&gt;"",Q95+1,""),"")</f>
        <v/>
      </c>
      <c r="R96" s="43" t="str">
        <f>IFERROR(IF(INDEX(J!$A$1:$ZZ$200,MATCH($A96,J!$A$1:$A$200,0),MATCH(R$8,J!$A$1:$ZZ$1,0))&lt;&gt;"",INDEX(J!$A$1:$ZZ$200,MATCH($A96,J!$A$1:$A$200,0),MATCH(R$8,J!$A$1:$ZZ$1,0)),""),"")</f>
        <v/>
      </c>
      <c r="S96" s="43" t="str">
        <f>IFERROR(IF(INDEX(J!$A$1:$ZZ$200,MATCH($A96,J!$A$1:$A$200,0),MATCH(S$8,J!$A$1:$ZZ$1,0))&lt;&gt;"",INDEX(J!$A$1:$ZZ$200,MATCH($A96,J!$A$1:$A$200,0),MATCH(S$8,J!$A$1:$ZZ$1,0)),""),"")</f>
        <v/>
      </c>
      <c r="T96" s="43" t="str">
        <f>IFERROR(IF(INDEX(J!$A$1:$ZZ$200,MATCH($A96,J!$A$1:$A$200,0),MATCH(T$8,J!$A$1:$ZZ$1,0))&lt;&gt;"",INDEX(J!$A$1:$ZZ$200,MATCH($A96,J!$A$1:$A$200,0),MATCH(T$8,J!$A$1:$ZZ$1,0)),""),"")</f>
        <v/>
      </c>
      <c r="U96" s="43" t="str">
        <f>IFERROR(IF(INDEX(J!$A$1:$ZZ$200,MATCH($A96,J!$A$1:$A$200,0),MATCH(U$8,J!$A$1:$ZZ$1,0))&lt;&gt;"",INDEX(J!$A$1:$ZZ$200,MATCH($A96,J!$A$1:$A$200,0),MATCH(U$8,J!$A$1:$ZZ$1,0)),""),"")</f>
        <v/>
      </c>
    </row>
    <row r="97" spans="1:21">
      <c r="A97" s="41" t="str">
        <f>IF(A96&lt;&gt;"",IF(INDEX(J!$A$1:$ZZ$200,MATCH(A96+1,J!$A$1:$A$200,0),MATCH(B$8,J!$A$1:$ZZ$1,0))&lt;&gt;"",A96+1,""),"")</f>
        <v/>
      </c>
      <c r="B97" s="42" t="str">
        <f>IFERROR(IF(INDEX(J!$A$1:$ZZ$200,MATCH($A97,J!$A$1:$A$200,0),MATCH(B$8,J!$A$1:$ZZ$1,0))&lt;&gt;"",INDEX(J!$A$1:$ZZ$200,MATCH($A97,J!$A$1:$A$200,0),MATCH(B$8,J!$A$1:$ZZ$1,0)),""),"")</f>
        <v/>
      </c>
      <c r="C97" s="43" t="str">
        <f>IFERROR(IF(INDEX(J!$A$1:$ZZ$200,MATCH($A97,J!$A$1:$A$200,0),MATCH(C$8,J!$A$1:$ZZ$1,0))&lt;&gt;"",INDEX(J!$A$1:$ZZ$200,MATCH($A97,J!$A$1:$A$200,0),MATCH(C$8,J!$A$1:$ZZ$1,0)),""),"")</f>
        <v/>
      </c>
      <c r="D97" s="10"/>
      <c r="E97" s="41" t="str">
        <f>IF(E96&lt;&gt;"",IF(INDEX(J!$A$1:$ZZ$200,MATCH(E96+1,J!$A$1:$A$200,0),MATCH(F$8,J!$A$1:$ZZ$1,0))&lt;&gt;"",E96+1,""),"")</f>
        <v/>
      </c>
      <c r="F97" s="43" t="str">
        <f>IFERROR(IF(INDEX(J!$A$1:$ZZ$200,MATCH($A97,J!$A$1:$A$200,0),MATCH(F$8,J!$A$1:$ZZ$1,0))&lt;&gt;"",INDEX(J!$A$1:$ZZ$200,MATCH($A97,J!$A$1:$A$200,0),MATCH(F$8,J!$A$1:$ZZ$1,0)),""),"")</f>
        <v/>
      </c>
      <c r="G97" s="43" t="str">
        <f>IFERROR(IF(INDEX(J!$A$1:$ZZ$200,MATCH($A97,J!$A$1:$A$200,0),MATCH(G$8,J!$A$1:$ZZ$1,0))&lt;&gt;"",INDEX(J!$A$1:$ZZ$200,MATCH($A97,J!$A$1:$A$200,0),MATCH(G$8,J!$A$1:$ZZ$1,0)),""),"")</f>
        <v/>
      </c>
      <c r="H97" s="43" t="str">
        <f>IFERROR(IF(INDEX(J!$A$1:$ZZ$200,MATCH($A97,J!$A$1:$A$200,0),MATCH(H$8,J!$A$1:$ZZ$1,0))&lt;&gt;"",INDEX(J!$A$1:$ZZ$200,MATCH($A97,J!$A$1:$A$200,0),MATCH(H$8,J!$A$1:$ZZ$1,0)),""),"")</f>
        <v/>
      </c>
      <c r="I97" s="43" t="str">
        <f>IFERROR(IF(INDEX(J!$A$1:$ZZ$200,MATCH($A97,J!$A$1:$A$200,0),MATCH(I$8,J!$A$1:$ZZ$1,0))&lt;&gt;"",INDEX(J!$A$1:$ZZ$200,MATCH($A97,J!$A$1:$A$200,0),MATCH(I$8,J!$A$1:$ZZ$1,0)),""),"")</f>
        <v/>
      </c>
      <c r="J97" s="44" t="str">
        <f>IFERROR(IF(INDEX(J!$A$1:$ZZ$200,MATCH($A97,J!$A$1:$A$200,0),MATCH(J$8,J!$A$1:$ZZ$1,0))&lt;&gt;"",INDEX(J!$A$1:$ZZ$200,MATCH($A97,J!$A$1:$A$200,0),MATCH(J$8,J!$A$1:$ZZ$1,0)),""),"")</f>
        <v/>
      </c>
      <c r="K97" s="10"/>
      <c r="L97" s="41" t="str">
        <f>IF(L96&lt;&gt;"",IF(INDEX(J!$A$1:$ZZ$200,MATCH(L96+1,J!$A$1:$A$200,0),MATCH(M$8,J!$A$1:$ZZ$1,0))&lt;&gt;"",L96+1,""),"")</f>
        <v/>
      </c>
      <c r="M97" s="43" t="str">
        <f>IFERROR(IF(INDEX(J!$A$1:$ZZ$200,MATCH($A97,J!$A$1:$A$200,0),MATCH(M$8,J!$A$1:$ZZ$1,0))&lt;&gt;"",INDEX(J!$A$1:$ZZ$200,MATCH($A97,J!$A$1:$A$200,0),MATCH(M$8,J!$A$1:$ZZ$1,0)),""),"")</f>
        <v/>
      </c>
      <c r="N97" s="43" t="str">
        <f>IFERROR(IF(INDEX(J!$A$1:$ZZ$200,MATCH($A97,J!$A$1:$A$200,0),MATCH(N$8,J!$A$1:$ZZ$1,0))&lt;&gt;"",INDEX(J!$A$1:$ZZ$200,MATCH($A97,J!$A$1:$A$200,0),MATCH(N$8,J!$A$1:$ZZ$1,0)),""),"")</f>
        <v/>
      </c>
      <c r="O97" s="43" t="str">
        <f>IFERROR(IF(INDEX(J!$A$1:$ZZ$200,MATCH($A97,J!$A$1:$A$200,0),MATCH(O$8,J!$A$1:$ZZ$1,0))&lt;&gt;"",INDEX(J!$A$1:$ZZ$200,MATCH($A97,J!$A$1:$A$200,0),MATCH(O$8,J!$A$1:$ZZ$1,0)),""),"")</f>
        <v/>
      </c>
      <c r="P97" s="10"/>
      <c r="Q97" s="41" t="str">
        <f>IF(Q96&lt;&gt;"",IF(INDEX(J!$A$1:$ZZ$200,MATCH(Q96+1,J!$A$1:$A$200,0),MATCH(R$8,J!$A$1:$ZZ$1,0))&lt;&gt;"",Q96+1,""),"")</f>
        <v/>
      </c>
      <c r="R97" s="43" t="str">
        <f>IFERROR(IF(INDEX(J!$A$1:$ZZ$200,MATCH($A97,J!$A$1:$A$200,0),MATCH(R$8,J!$A$1:$ZZ$1,0))&lt;&gt;"",INDEX(J!$A$1:$ZZ$200,MATCH($A97,J!$A$1:$A$200,0),MATCH(R$8,J!$A$1:$ZZ$1,0)),""),"")</f>
        <v/>
      </c>
      <c r="S97" s="43" t="str">
        <f>IFERROR(IF(INDEX(J!$A$1:$ZZ$200,MATCH($A97,J!$A$1:$A$200,0),MATCH(S$8,J!$A$1:$ZZ$1,0))&lt;&gt;"",INDEX(J!$A$1:$ZZ$200,MATCH($A97,J!$A$1:$A$200,0),MATCH(S$8,J!$A$1:$ZZ$1,0)),""),"")</f>
        <v/>
      </c>
      <c r="T97" s="43" t="str">
        <f>IFERROR(IF(INDEX(J!$A$1:$ZZ$200,MATCH($A97,J!$A$1:$A$200,0),MATCH(T$8,J!$A$1:$ZZ$1,0))&lt;&gt;"",INDEX(J!$A$1:$ZZ$200,MATCH($A97,J!$A$1:$A$200,0),MATCH(T$8,J!$A$1:$ZZ$1,0)),""),"")</f>
        <v/>
      </c>
      <c r="U97" s="43" t="str">
        <f>IFERROR(IF(INDEX(J!$A$1:$ZZ$200,MATCH($A97,J!$A$1:$A$200,0),MATCH(U$8,J!$A$1:$ZZ$1,0))&lt;&gt;"",INDEX(J!$A$1:$ZZ$200,MATCH($A97,J!$A$1:$A$200,0),MATCH(U$8,J!$A$1:$ZZ$1,0)),""),"")</f>
        <v/>
      </c>
    </row>
    <row r="98" spans="1:21">
      <c r="A98" s="41" t="str">
        <f>IF(A97&lt;&gt;"",IF(INDEX(J!$A$1:$ZZ$200,MATCH(A97+1,J!$A$1:$A$200,0),MATCH(B$8,J!$A$1:$ZZ$1,0))&lt;&gt;"",A97+1,""),"")</f>
        <v/>
      </c>
      <c r="B98" s="42" t="str">
        <f>IFERROR(IF(INDEX(J!$A$1:$ZZ$200,MATCH($A98,J!$A$1:$A$200,0),MATCH(B$8,J!$A$1:$ZZ$1,0))&lt;&gt;"",INDEX(J!$A$1:$ZZ$200,MATCH($A98,J!$A$1:$A$200,0),MATCH(B$8,J!$A$1:$ZZ$1,0)),""),"")</f>
        <v/>
      </c>
      <c r="C98" s="43" t="str">
        <f>IFERROR(IF(INDEX(J!$A$1:$ZZ$200,MATCH($A98,J!$A$1:$A$200,0),MATCH(C$8,J!$A$1:$ZZ$1,0))&lt;&gt;"",INDEX(J!$A$1:$ZZ$200,MATCH($A98,J!$A$1:$A$200,0),MATCH(C$8,J!$A$1:$ZZ$1,0)),""),"")</f>
        <v/>
      </c>
      <c r="D98" s="10"/>
      <c r="E98" s="41" t="str">
        <f>IF(E97&lt;&gt;"",IF(INDEX(J!$A$1:$ZZ$200,MATCH(E97+1,J!$A$1:$A$200,0),MATCH(F$8,J!$A$1:$ZZ$1,0))&lt;&gt;"",E97+1,""),"")</f>
        <v/>
      </c>
      <c r="F98" s="43" t="str">
        <f>IFERROR(IF(INDEX(J!$A$1:$ZZ$200,MATCH($A98,J!$A$1:$A$200,0),MATCH(F$8,J!$A$1:$ZZ$1,0))&lt;&gt;"",INDEX(J!$A$1:$ZZ$200,MATCH($A98,J!$A$1:$A$200,0),MATCH(F$8,J!$A$1:$ZZ$1,0)),""),"")</f>
        <v/>
      </c>
      <c r="G98" s="43" t="str">
        <f>IFERROR(IF(INDEX(J!$A$1:$ZZ$200,MATCH($A98,J!$A$1:$A$200,0),MATCH(G$8,J!$A$1:$ZZ$1,0))&lt;&gt;"",INDEX(J!$A$1:$ZZ$200,MATCH($A98,J!$A$1:$A$200,0),MATCH(G$8,J!$A$1:$ZZ$1,0)),""),"")</f>
        <v/>
      </c>
      <c r="H98" s="43" t="str">
        <f>IFERROR(IF(INDEX(J!$A$1:$ZZ$200,MATCH($A98,J!$A$1:$A$200,0),MATCH(H$8,J!$A$1:$ZZ$1,0))&lt;&gt;"",INDEX(J!$A$1:$ZZ$200,MATCH($A98,J!$A$1:$A$200,0),MATCH(H$8,J!$A$1:$ZZ$1,0)),""),"")</f>
        <v/>
      </c>
      <c r="I98" s="43" t="str">
        <f>IFERROR(IF(INDEX(J!$A$1:$ZZ$200,MATCH($A98,J!$A$1:$A$200,0),MATCH(I$8,J!$A$1:$ZZ$1,0))&lt;&gt;"",INDEX(J!$A$1:$ZZ$200,MATCH($A98,J!$A$1:$A$200,0),MATCH(I$8,J!$A$1:$ZZ$1,0)),""),"")</f>
        <v/>
      </c>
      <c r="J98" s="44" t="str">
        <f>IFERROR(IF(INDEX(J!$A$1:$ZZ$200,MATCH($A98,J!$A$1:$A$200,0),MATCH(J$8,J!$A$1:$ZZ$1,0))&lt;&gt;"",INDEX(J!$A$1:$ZZ$200,MATCH($A98,J!$A$1:$A$200,0),MATCH(J$8,J!$A$1:$ZZ$1,0)),""),"")</f>
        <v/>
      </c>
      <c r="K98" s="10"/>
      <c r="L98" s="41" t="str">
        <f>IF(L97&lt;&gt;"",IF(INDEX(J!$A$1:$ZZ$200,MATCH(L97+1,J!$A$1:$A$200,0),MATCH(M$8,J!$A$1:$ZZ$1,0))&lt;&gt;"",L97+1,""),"")</f>
        <v/>
      </c>
      <c r="M98" s="43" t="str">
        <f>IFERROR(IF(INDEX(J!$A$1:$ZZ$200,MATCH($A98,J!$A$1:$A$200,0),MATCH(M$8,J!$A$1:$ZZ$1,0))&lt;&gt;"",INDEX(J!$A$1:$ZZ$200,MATCH($A98,J!$A$1:$A$200,0),MATCH(M$8,J!$A$1:$ZZ$1,0)),""),"")</f>
        <v/>
      </c>
      <c r="N98" s="43" t="str">
        <f>IFERROR(IF(INDEX(J!$A$1:$ZZ$200,MATCH($A98,J!$A$1:$A$200,0),MATCH(N$8,J!$A$1:$ZZ$1,0))&lt;&gt;"",INDEX(J!$A$1:$ZZ$200,MATCH($A98,J!$A$1:$A$200,0),MATCH(N$8,J!$A$1:$ZZ$1,0)),""),"")</f>
        <v/>
      </c>
      <c r="O98" s="43" t="str">
        <f>IFERROR(IF(INDEX(J!$A$1:$ZZ$200,MATCH($A98,J!$A$1:$A$200,0),MATCH(O$8,J!$A$1:$ZZ$1,0))&lt;&gt;"",INDEX(J!$A$1:$ZZ$200,MATCH($A98,J!$A$1:$A$200,0),MATCH(O$8,J!$A$1:$ZZ$1,0)),""),"")</f>
        <v/>
      </c>
      <c r="P98" s="10"/>
      <c r="Q98" s="41" t="str">
        <f>IF(Q97&lt;&gt;"",IF(INDEX(J!$A$1:$ZZ$200,MATCH(Q97+1,J!$A$1:$A$200,0),MATCH(R$8,J!$A$1:$ZZ$1,0))&lt;&gt;"",Q97+1,""),"")</f>
        <v/>
      </c>
      <c r="R98" s="43" t="str">
        <f>IFERROR(IF(INDEX(J!$A$1:$ZZ$200,MATCH($A98,J!$A$1:$A$200,0),MATCH(R$8,J!$A$1:$ZZ$1,0))&lt;&gt;"",INDEX(J!$A$1:$ZZ$200,MATCH($A98,J!$A$1:$A$200,0),MATCH(R$8,J!$A$1:$ZZ$1,0)),""),"")</f>
        <v/>
      </c>
      <c r="S98" s="43" t="str">
        <f>IFERROR(IF(INDEX(J!$A$1:$ZZ$200,MATCH($A98,J!$A$1:$A$200,0),MATCH(S$8,J!$A$1:$ZZ$1,0))&lt;&gt;"",INDEX(J!$A$1:$ZZ$200,MATCH($A98,J!$A$1:$A$200,0),MATCH(S$8,J!$A$1:$ZZ$1,0)),""),"")</f>
        <v/>
      </c>
      <c r="T98" s="43" t="str">
        <f>IFERROR(IF(INDEX(J!$A$1:$ZZ$200,MATCH($A98,J!$A$1:$A$200,0),MATCH(T$8,J!$A$1:$ZZ$1,0))&lt;&gt;"",INDEX(J!$A$1:$ZZ$200,MATCH($A98,J!$A$1:$A$200,0),MATCH(T$8,J!$A$1:$ZZ$1,0)),""),"")</f>
        <v/>
      </c>
      <c r="U98" s="43" t="str">
        <f>IFERROR(IF(INDEX(J!$A$1:$ZZ$200,MATCH($A98,J!$A$1:$A$200,0),MATCH(U$8,J!$A$1:$ZZ$1,0))&lt;&gt;"",INDEX(J!$A$1:$ZZ$200,MATCH($A98,J!$A$1:$A$200,0),MATCH(U$8,J!$A$1:$ZZ$1,0)),""),"")</f>
        <v/>
      </c>
    </row>
    <row r="99" spans="1:21">
      <c r="A99" s="41" t="str">
        <f>IF(A98&lt;&gt;"",IF(INDEX(J!$A$1:$ZZ$200,MATCH(A98+1,J!$A$1:$A$200,0),MATCH(B$8,J!$A$1:$ZZ$1,0))&lt;&gt;"",A98+1,""),"")</f>
        <v/>
      </c>
      <c r="B99" s="42" t="str">
        <f>IFERROR(IF(INDEX(J!$A$1:$ZZ$200,MATCH($A99,J!$A$1:$A$200,0),MATCH(B$8,J!$A$1:$ZZ$1,0))&lt;&gt;"",INDEX(J!$A$1:$ZZ$200,MATCH($A99,J!$A$1:$A$200,0),MATCH(B$8,J!$A$1:$ZZ$1,0)),""),"")</f>
        <v/>
      </c>
      <c r="C99" s="43" t="str">
        <f>IFERROR(IF(INDEX(J!$A$1:$ZZ$200,MATCH($A99,J!$A$1:$A$200,0),MATCH(C$8,J!$A$1:$ZZ$1,0))&lt;&gt;"",INDEX(J!$A$1:$ZZ$200,MATCH($A99,J!$A$1:$A$200,0),MATCH(C$8,J!$A$1:$ZZ$1,0)),""),"")</f>
        <v/>
      </c>
      <c r="D99" s="10"/>
      <c r="E99" s="41" t="str">
        <f>IF(E98&lt;&gt;"",IF(INDEX(J!$A$1:$ZZ$200,MATCH(E98+1,J!$A$1:$A$200,0),MATCH(F$8,J!$A$1:$ZZ$1,0))&lt;&gt;"",E98+1,""),"")</f>
        <v/>
      </c>
      <c r="F99" s="43" t="str">
        <f>IFERROR(IF(INDEX(J!$A$1:$ZZ$200,MATCH($A99,J!$A$1:$A$200,0),MATCH(F$8,J!$A$1:$ZZ$1,0))&lt;&gt;"",INDEX(J!$A$1:$ZZ$200,MATCH($A99,J!$A$1:$A$200,0),MATCH(F$8,J!$A$1:$ZZ$1,0)),""),"")</f>
        <v/>
      </c>
      <c r="G99" s="43" t="str">
        <f>IFERROR(IF(INDEX(J!$A$1:$ZZ$200,MATCH($A99,J!$A$1:$A$200,0),MATCH(G$8,J!$A$1:$ZZ$1,0))&lt;&gt;"",INDEX(J!$A$1:$ZZ$200,MATCH($A99,J!$A$1:$A$200,0),MATCH(G$8,J!$A$1:$ZZ$1,0)),""),"")</f>
        <v/>
      </c>
      <c r="H99" s="43" t="str">
        <f>IFERROR(IF(INDEX(J!$A$1:$ZZ$200,MATCH($A99,J!$A$1:$A$200,0),MATCH(H$8,J!$A$1:$ZZ$1,0))&lt;&gt;"",INDEX(J!$A$1:$ZZ$200,MATCH($A99,J!$A$1:$A$200,0),MATCH(H$8,J!$A$1:$ZZ$1,0)),""),"")</f>
        <v/>
      </c>
      <c r="I99" s="43" t="str">
        <f>IFERROR(IF(INDEX(J!$A$1:$ZZ$200,MATCH($A99,J!$A$1:$A$200,0),MATCH(I$8,J!$A$1:$ZZ$1,0))&lt;&gt;"",INDEX(J!$A$1:$ZZ$200,MATCH($A99,J!$A$1:$A$200,0),MATCH(I$8,J!$A$1:$ZZ$1,0)),""),"")</f>
        <v/>
      </c>
      <c r="J99" s="44" t="str">
        <f>IFERROR(IF(INDEX(J!$A$1:$ZZ$200,MATCH($A99,J!$A$1:$A$200,0),MATCH(J$8,J!$A$1:$ZZ$1,0))&lt;&gt;"",INDEX(J!$A$1:$ZZ$200,MATCH($A99,J!$A$1:$A$200,0),MATCH(J$8,J!$A$1:$ZZ$1,0)),""),"")</f>
        <v/>
      </c>
      <c r="K99" s="10"/>
      <c r="L99" s="41" t="str">
        <f>IF(L98&lt;&gt;"",IF(INDEX(J!$A$1:$ZZ$200,MATCH(L98+1,J!$A$1:$A$200,0),MATCH(M$8,J!$A$1:$ZZ$1,0))&lt;&gt;"",L98+1,""),"")</f>
        <v/>
      </c>
      <c r="M99" s="43" t="str">
        <f>IFERROR(IF(INDEX(J!$A$1:$ZZ$200,MATCH($A99,J!$A$1:$A$200,0),MATCH(M$8,J!$A$1:$ZZ$1,0))&lt;&gt;"",INDEX(J!$A$1:$ZZ$200,MATCH($A99,J!$A$1:$A$200,0),MATCH(M$8,J!$A$1:$ZZ$1,0)),""),"")</f>
        <v/>
      </c>
      <c r="N99" s="43" t="str">
        <f>IFERROR(IF(INDEX(J!$A$1:$ZZ$200,MATCH($A99,J!$A$1:$A$200,0),MATCH(N$8,J!$A$1:$ZZ$1,0))&lt;&gt;"",INDEX(J!$A$1:$ZZ$200,MATCH($A99,J!$A$1:$A$200,0),MATCH(N$8,J!$A$1:$ZZ$1,0)),""),"")</f>
        <v/>
      </c>
      <c r="O99" s="43" t="str">
        <f>IFERROR(IF(INDEX(J!$A$1:$ZZ$200,MATCH($A99,J!$A$1:$A$200,0),MATCH(O$8,J!$A$1:$ZZ$1,0))&lt;&gt;"",INDEX(J!$A$1:$ZZ$200,MATCH($A99,J!$A$1:$A$200,0),MATCH(O$8,J!$A$1:$ZZ$1,0)),""),"")</f>
        <v/>
      </c>
      <c r="P99" s="10"/>
      <c r="Q99" s="41" t="str">
        <f>IF(Q98&lt;&gt;"",IF(INDEX(J!$A$1:$ZZ$200,MATCH(Q98+1,J!$A$1:$A$200,0),MATCH(R$8,J!$A$1:$ZZ$1,0))&lt;&gt;"",Q98+1,""),"")</f>
        <v/>
      </c>
      <c r="R99" s="43" t="str">
        <f>IFERROR(IF(INDEX(J!$A$1:$ZZ$200,MATCH($A99,J!$A$1:$A$200,0),MATCH(R$8,J!$A$1:$ZZ$1,0))&lt;&gt;"",INDEX(J!$A$1:$ZZ$200,MATCH($A99,J!$A$1:$A$200,0),MATCH(R$8,J!$A$1:$ZZ$1,0)),""),"")</f>
        <v/>
      </c>
      <c r="S99" s="43" t="str">
        <f>IFERROR(IF(INDEX(J!$A$1:$ZZ$200,MATCH($A99,J!$A$1:$A$200,0),MATCH(S$8,J!$A$1:$ZZ$1,0))&lt;&gt;"",INDEX(J!$A$1:$ZZ$200,MATCH($A99,J!$A$1:$A$200,0),MATCH(S$8,J!$A$1:$ZZ$1,0)),""),"")</f>
        <v/>
      </c>
      <c r="T99" s="43" t="str">
        <f>IFERROR(IF(INDEX(J!$A$1:$ZZ$200,MATCH($A99,J!$A$1:$A$200,0),MATCH(T$8,J!$A$1:$ZZ$1,0))&lt;&gt;"",INDEX(J!$A$1:$ZZ$200,MATCH($A99,J!$A$1:$A$200,0),MATCH(T$8,J!$A$1:$ZZ$1,0)),""),"")</f>
        <v/>
      </c>
      <c r="U99" s="43" t="str">
        <f>IFERROR(IF(INDEX(J!$A$1:$ZZ$200,MATCH($A99,J!$A$1:$A$200,0),MATCH(U$8,J!$A$1:$ZZ$1,0))&lt;&gt;"",INDEX(J!$A$1:$ZZ$200,MATCH($A99,J!$A$1:$A$200,0),MATCH(U$8,J!$A$1:$ZZ$1,0)),""),"")</f>
        <v/>
      </c>
    </row>
    <row r="100" spans="1:21">
      <c r="A100" s="41" t="str">
        <f>IF(A99&lt;&gt;"",IF(INDEX(J!$A$1:$ZZ$200,MATCH(A99+1,J!$A$1:$A$200,0),MATCH(B$8,J!$A$1:$ZZ$1,0))&lt;&gt;"",A99+1,""),"")</f>
        <v/>
      </c>
      <c r="B100" s="42" t="str">
        <f>IFERROR(IF(INDEX(J!$A$1:$ZZ$200,MATCH($A100,J!$A$1:$A$200,0),MATCH(B$8,J!$A$1:$ZZ$1,0))&lt;&gt;"",INDEX(J!$A$1:$ZZ$200,MATCH($A100,J!$A$1:$A$200,0),MATCH(B$8,J!$A$1:$ZZ$1,0)),""),"")</f>
        <v/>
      </c>
      <c r="C100" s="43" t="str">
        <f>IFERROR(IF(INDEX(J!$A$1:$ZZ$200,MATCH($A100,J!$A$1:$A$200,0),MATCH(C$8,J!$A$1:$ZZ$1,0))&lt;&gt;"",INDEX(J!$A$1:$ZZ$200,MATCH($A100,J!$A$1:$A$200,0),MATCH(C$8,J!$A$1:$ZZ$1,0)),""),"")</f>
        <v/>
      </c>
      <c r="D100" s="10"/>
      <c r="E100" s="41" t="str">
        <f>IF(E99&lt;&gt;"",IF(INDEX(J!$A$1:$ZZ$200,MATCH(E99+1,J!$A$1:$A$200,0),MATCH(F$8,J!$A$1:$ZZ$1,0))&lt;&gt;"",E99+1,""),"")</f>
        <v/>
      </c>
      <c r="F100" s="43" t="str">
        <f>IFERROR(IF(INDEX(J!$A$1:$ZZ$200,MATCH($A100,J!$A$1:$A$200,0),MATCH(F$8,J!$A$1:$ZZ$1,0))&lt;&gt;"",INDEX(J!$A$1:$ZZ$200,MATCH($A100,J!$A$1:$A$200,0),MATCH(F$8,J!$A$1:$ZZ$1,0)),""),"")</f>
        <v/>
      </c>
      <c r="G100" s="43" t="str">
        <f>IFERROR(IF(INDEX(J!$A$1:$ZZ$200,MATCH($A100,J!$A$1:$A$200,0),MATCH(G$8,J!$A$1:$ZZ$1,0))&lt;&gt;"",INDEX(J!$A$1:$ZZ$200,MATCH($A100,J!$A$1:$A$200,0),MATCH(G$8,J!$A$1:$ZZ$1,0)),""),"")</f>
        <v/>
      </c>
      <c r="H100" s="43" t="str">
        <f>IFERROR(IF(INDEX(J!$A$1:$ZZ$200,MATCH($A100,J!$A$1:$A$200,0),MATCH(H$8,J!$A$1:$ZZ$1,0))&lt;&gt;"",INDEX(J!$A$1:$ZZ$200,MATCH($A100,J!$A$1:$A$200,0),MATCH(H$8,J!$A$1:$ZZ$1,0)),""),"")</f>
        <v/>
      </c>
      <c r="I100" s="43" t="str">
        <f>IFERROR(IF(INDEX(J!$A$1:$ZZ$200,MATCH($A100,J!$A$1:$A$200,0),MATCH(I$8,J!$A$1:$ZZ$1,0))&lt;&gt;"",INDEX(J!$A$1:$ZZ$200,MATCH($A100,J!$A$1:$A$200,0),MATCH(I$8,J!$A$1:$ZZ$1,0)),""),"")</f>
        <v/>
      </c>
      <c r="J100" s="44" t="str">
        <f>IFERROR(IF(INDEX(J!$A$1:$ZZ$200,MATCH($A100,J!$A$1:$A$200,0),MATCH(J$8,J!$A$1:$ZZ$1,0))&lt;&gt;"",INDEX(J!$A$1:$ZZ$200,MATCH($A100,J!$A$1:$A$200,0),MATCH(J$8,J!$A$1:$ZZ$1,0)),""),"")</f>
        <v/>
      </c>
      <c r="K100" s="10"/>
      <c r="L100" s="41" t="str">
        <f>IF(L99&lt;&gt;"",IF(INDEX(J!$A$1:$ZZ$200,MATCH(L99+1,J!$A$1:$A$200,0),MATCH(M$8,J!$A$1:$ZZ$1,0))&lt;&gt;"",L99+1,""),"")</f>
        <v/>
      </c>
      <c r="M100" s="43" t="str">
        <f>IFERROR(IF(INDEX(J!$A$1:$ZZ$200,MATCH($A100,J!$A$1:$A$200,0),MATCH(M$8,J!$A$1:$ZZ$1,0))&lt;&gt;"",INDEX(J!$A$1:$ZZ$200,MATCH($A100,J!$A$1:$A$200,0),MATCH(M$8,J!$A$1:$ZZ$1,0)),""),"")</f>
        <v/>
      </c>
      <c r="N100" s="43" t="str">
        <f>IFERROR(IF(INDEX(J!$A$1:$ZZ$200,MATCH($A100,J!$A$1:$A$200,0),MATCH(N$8,J!$A$1:$ZZ$1,0))&lt;&gt;"",INDEX(J!$A$1:$ZZ$200,MATCH($A100,J!$A$1:$A$200,0),MATCH(N$8,J!$A$1:$ZZ$1,0)),""),"")</f>
        <v/>
      </c>
      <c r="O100" s="43" t="str">
        <f>IFERROR(IF(INDEX(J!$A$1:$ZZ$200,MATCH($A100,J!$A$1:$A$200,0),MATCH(O$8,J!$A$1:$ZZ$1,0))&lt;&gt;"",INDEX(J!$A$1:$ZZ$200,MATCH($A100,J!$A$1:$A$200,0),MATCH(O$8,J!$A$1:$ZZ$1,0)),""),"")</f>
        <v/>
      </c>
      <c r="P100" s="10"/>
      <c r="Q100" s="41" t="str">
        <f>IF(Q99&lt;&gt;"",IF(INDEX(J!$A$1:$ZZ$200,MATCH(Q99+1,J!$A$1:$A$200,0),MATCH(R$8,J!$A$1:$ZZ$1,0))&lt;&gt;"",Q99+1,""),"")</f>
        <v/>
      </c>
      <c r="R100" s="43" t="str">
        <f>IFERROR(IF(INDEX(J!$A$1:$ZZ$200,MATCH($A100,J!$A$1:$A$200,0),MATCH(R$8,J!$A$1:$ZZ$1,0))&lt;&gt;"",INDEX(J!$A$1:$ZZ$200,MATCH($A100,J!$A$1:$A$200,0),MATCH(R$8,J!$A$1:$ZZ$1,0)),""),"")</f>
        <v/>
      </c>
      <c r="S100" s="43" t="str">
        <f>IFERROR(IF(INDEX(J!$A$1:$ZZ$200,MATCH($A100,J!$A$1:$A$200,0),MATCH(S$8,J!$A$1:$ZZ$1,0))&lt;&gt;"",INDEX(J!$A$1:$ZZ$200,MATCH($A100,J!$A$1:$A$200,0),MATCH(S$8,J!$A$1:$ZZ$1,0)),""),"")</f>
        <v/>
      </c>
      <c r="T100" s="43" t="str">
        <f>IFERROR(IF(INDEX(J!$A$1:$ZZ$200,MATCH($A100,J!$A$1:$A$200,0),MATCH(T$8,J!$A$1:$ZZ$1,0))&lt;&gt;"",INDEX(J!$A$1:$ZZ$200,MATCH($A100,J!$A$1:$A$200,0),MATCH(T$8,J!$A$1:$ZZ$1,0)),""),"")</f>
        <v/>
      </c>
      <c r="U100" s="43" t="str">
        <f>IFERROR(IF(INDEX(J!$A$1:$ZZ$200,MATCH($A100,J!$A$1:$A$200,0),MATCH(U$8,J!$A$1:$ZZ$1,0))&lt;&gt;"",INDEX(J!$A$1:$ZZ$200,MATCH($A100,J!$A$1:$A$200,0),MATCH(U$8,J!$A$1:$ZZ$1,0)),""),"")</f>
        <v/>
      </c>
    </row>
    <row r="101" spans="1:21">
      <c r="A101" s="41" t="str">
        <f>IF(A100&lt;&gt;"",IF(INDEX(J!$A$1:$ZZ$200,MATCH(A100+1,J!$A$1:$A$200,0),MATCH(B$8,J!$A$1:$ZZ$1,0))&lt;&gt;"",A100+1,""),"")</f>
        <v/>
      </c>
      <c r="B101" s="42" t="str">
        <f>IFERROR(IF(INDEX(J!$A$1:$ZZ$200,MATCH($A101,J!$A$1:$A$200,0),MATCH(B$8,J!$A$1:$ZZ$1,0))&lt;&gt;"",INDEX(J!$A$1:$ZZ$200,MATCH($A101,J!$A$1:$A$200,0),MATCH(B$8,J!$A$1:$ZZ$1,0)),""),"")</f>
        <v/>
      </c>
      <c r="C101" s="43" t="str">
        <f>IFERROR(IF(INDEX(J!$A$1:$ZZ$200,MATCH($A101,J!$A$1:$A$200,0),MATCH(C$8,J!$A$1:$ZZ$1,0))&lt;&gt;"",INDEX(J!$A$1:$ZZ$200,MATCH($A101,J!$A$1:$A$200,0),MATCH(C$8,J!$A$1:$ZZ$1,0)),""),"")</f>
        <v/>
      </c>
      <c r="D101" s="10"/>
      <c r="E101" s="41" t="str">
        <f>IF(E100&lt;&gt;"",IF(INDEX(J!$A$1:$ZZ$200,MATCH(E100+1,J!$A$1:$A$200,0),MATCH(F$8,J!$A$1:$ZZ$1,0))&lt;&gt;"",E100+1,""),"")</f>
        <v/>
      </c>
      <c r="F101" s="43" t="str">
        <f>IFERROR(IF(INDEX(J!$A$1:$ZZ$200,MATCH($A101,J!$A$1:$A$200,0),MATCH(F$8,J!$A$1:$ZZ$1,0))&lt;&gt;"",INDEX(J!$A$1:$ZZ$200,MATCH($A101,J!$A$1:$A$200,0),MATCH(F$8,J!$A$1:$ZZ$1,0)),""),"")</f>
        <v/>
      </c>
      <c r="G101" s="43" t="str">
        <f>IFERROR(IF(INDEX(J!$A$1:$ZZ$200,MATCH($A101,J!$A$1:$A$200,0),MATCH(G$8,J!$A$1:$ZZ$1,0))&lt;&gt;"",INDEX(J!$A$1:$ZZ$200,MATCH($A101,J!$A$1:$A$200,0),MATCH(G$8,J!$A$1:$ZZ$1,0)),""),"")</f>
        <v/>
      </c>
      <c r="H101" s="43" t="str">
        <f>IFERROR(IF(INDEX(J!$A$1:$ZZ$200,MATCH($A101,J!$A$1:$A$200,0),MATCH(H$8,J!$A$1:$ZZ$1,0))&lt;&gt;"",INDEX(J!$A$1:$ZZ$200,MATCH($A101,J!$A$1:$A$200,0),MATCH(H$8,J!$A$1:$ZZ$1,0)),""),"")</f>
        <v/>
      </c>
      <c r="I101" s="43" t="str">
        <f>IFERROR(IF(INDEX(J!$A$1:$ZZ$200,MATCH($A101,J!$A$1:$A$200,0),MATCH(I$8,J!$A$1:$ZZ$1,0))&lt;&gt;"",INDEX(J!$A$1:$ZZ$200,MATCH($A101,J!$A$1:$A$200,0),MATCH(I$8,J!$A$1:$ZZ$1,0)),""),"")</f>
        <v/>
      </c>
      <c r="J101" s="44" t="str">
        <f>IFERROR(IF(INDEX(J!$A$1:$ZZ$200,MATCH($A101,J!$A$1:$A$200,0),MATCH(J$8,J!$A$1:$ZZ$1,0))&lt;&gt;"",INDEX(J!$A$1:$ZZ$200,MATCH($A101,J!$A$1:$A$200,0),MATCH(J$8,J!$A$1:$ZZ$1,0)),""),"")</f>
        <v/>
      </c>
      <c r="K101" s="10"/>
      <c r="L101" s="41" t="str">
        <f>IF(L100&lt;&gt;"",IF(INDEX(J!$A$1:$ZZ$200,MATCH(L100+1,J!$A$1:$A$200,0),MATCH(M$8,J!$A$1:$ZZ$1,0))&lt;&gt;"",L100+1,""),"")</f>
        <v/>
      </c>
      <c r="M101" s="43" t="str">
        <f>IFERROR(IF(INDEX(J!$A$1:$ZZ$200,MATCH($A101,J!$A$1:$A$200,0),MATCH(M$8,J!$A$1:$ZZ$1,0))&lt;&gt;"",INDEX(J!$A$1:$ZZ$200,MATCH($A101,J!$A$1:$A$200,0),MATCH(M$8,J!$A$1:$ZZ$1,0)),""),"")</f>
        <v/>
      </c>
      <c r="N101" s="43" t="str">
        <f>IFERROR(IF(INDEX(J!$A$1:$ZZ$200,MATCH($A101,J!$A$1:$A$200,0),MATCH(N$8,J!$A$1:$ZZ$1,0))&lt;&gt;"",INDEX(J!$A$1:$ZZ$200,MATCH($A101,J!$A$1:$A$200,0),MATCH(N$8,J!$A$1:$ZZ$1,0)),""),"")</f>
        <v/>
      </c>
      <c r="O101" s="43" t="str">
        <f>IFERROR(IF(INDEX(J!$A$1:$ZZ$200,MATCH($A101,J!$A$1:$A$200,0),MATCH(O$8,J!$A$1:$ZZ$1,0))&lt;&gt;"",INDEX(J!$A$1:$ZZ$200,MATCH($A101,J!$A$1:$A$200,0),MATCH(O$8,J!$A$1:$ZZ$1,0)),""),"")</f>
        <v/>
      </c>
      <c r="P101" s="10"/>
      <c r="Q101" s="41" t="str">
        <f>IF(Q100&lt;&gt;"",IF(INDEX(J!$A$1:$ZZ$200,MATCH(Q100+1,J!$A$1:$A$200,0),MATCH(R$8,J!$A$1:$ZZ$1,0))&lt;&gt;"",Q100+1,""),"")</f>
        <v/>
      </c>
      <c r="R101" s="43" t="str">
        <f>IFERROR(IF(INDEX(J!$A$1:$ZZ$200,MATCH($A101,J!$A$1:$A$200,0),MATCH(R$8,J!$A$1:$ZZ$1,0))&lt;&gt;"",INDEX(J!$A$1:$ZZ$200,MATCH($A101,J!$A$1:$A$200,0),MATCH(R$8,J!$A$1:$ZZ$1,0)),""),"")</f>
        <v/>
      </c>
      <c r="S101" s="43" t="str">
        <f>IFERROR(IF(INDEX(J!$A$1:$ZZ$200,MATCH($A101,J!$A$1:$A$200,0),MATCH(S$8,J!$A$1:$ZZ$1,0))&lt;&gt;"",INDEX(J!$A$1:$ZZ$200,MATCH($A101,J!$A$1:$A$200,0),MATCH(S$8,J!$A$1:$ZZ$1,0)),""),"")</f>
        <v/>
      </c>
      <c r="T101" s="43" t="str">
        <f>IFERROR(IF(INDEX(J!$A$1:$ZZ$200,MATCH($A101,J!$A$1:$A$200,0),MATCH(T$8,J!$A$1:$ZZ$1,0))&lt;&gt;"",INDEX(J!$A$1:$ZZ$200,MATCH($A101,J!$A$1:$A$200,0),MATCH(T$8,J!$A$1:$ZZ$1,0)),""),"")</f>
        <v/>
      </c>
      <c r="U101" s="43" t="str">
        <f>IFERROR(IF(INDEX(J!$A$1:$ZZ$200,MATCH($A101,J!$A$1:$A$200,0),MATCH(U$8,J!$A$1:$ZZ$1,0))&lt;&gt;"",INDEX(J!$A$1:$ZZ$200,MATCH($A101,J!$A$1:$A$200,0),MATCH(U$8,J!$A$1:$ZZ$1,0)),""),"")</f>
        <v/>
      </c>
    </row>
    <row r="102" spans="1:21">
      <c r="A102" s="41" t="str">
        <f>IF(A101&lt;&gt;"",IF(INDEX(J!$A$1:$ZZ$200,MATCH(A101+1,J!$A$1:$A$200,0),MATCH(B$8,J!$A$1:$ZZ$1,0))&lt;&gt;"",A101+1,""),"")</f>
        <v/>
      </c>
      <c r="B102" s="42" t="str">
        <f>IFERROR(IF(INDEX(J!$A$1:$ZZ$200,MATCH($A102,J!$A$1:$A$200,0),MATCH(B$8,J!$A$1:$ZZ$1,0))&lt;&gt;"",INDEX(J!$A$1:$ZZ$200,MATCH($A102,J!$A$1:$A$200,0),MATCH(B$8,J!$A$1:$ZZ$1,0)),""),"")</f>
        <v/>
      </c>
      <c r="C102" s="43" t="str">
        <f>IFERROR(IF(INDEX(J!$A$1:$ZZ$200,MATCH($A102,J!$A$1:$A$200,0),MATCH(C$8,J!$A$1:$ZZ$1,0))&lt;&gt;"",INDEX(J!$A$1:$ZZ$200,MATCH($A102,J!$A$1:$A$200,0),MATCH(C$8,J!$A$1:$ZZ$1,0)),""),"")</f>
        <v/>
      </c>
      <c r="D102" s="10"/>
      <c r="E102" s="41" t="str">
        <f>IF(E101&lt;&gt;"",IF(INDEX(J!$A$1:$ZZ$200,MATCH(E101+1,J!$A$1:$A$200,0),MATCH(F$8,J!$A$1:$ZZ$1,0))&lt;&gt;"",E101+1,""),"")</f>
        <v/>
      </c>
      <c r="F102" s="43" t="str">
        <f>IFERROR(IF(INDEX(J!$A$1:$ZZ$200,MATCH($A102,J!$A$1:$A$200,0),MATCH(F$8,J!$A$1:$ZZ$1,0))&lt;&gt;"",INDEX(J!$A$1:$ZZ$200,MATCH($A102,J!$A$1:$A$200,0),MATCH(F$8,J!$A$1:$ZZ$1,0)),""),"")</f>
        <v/>
      </c>
      <c r="G102" s="43" t="str">
        <f>IFERROR(IF(INDEX(J!$A$1:$ZZ$200,MATCH($A102,J!$A$1:$A$200,0),MATCH(G$8,J!$A$1:$ZZ$1,0))&lt;&gt;"",INDEX(J!$A$1:$ZZ$200,MATCH($A102,J!$A$1:$A$200,0),MATCH(G$8,J!$A$1:$ZZ$1,0)),""),"")</f>
        <v/>
      </c>
      <c r="H102" s="43" t="str">
        <f>IFERROR(IF(INDEX(J!$A$1:$ZZ$200,MATCH($A102,J!$A$1:$A$200,0),MATCH(H$8,J!$A$1:$ZZ$1,0))&lt;&gt;"",INDEX(J!$A$1:$ZZ$200,MATCH($A102,J!$A$1:$A$200,0),MATCH(H$8,J!$A$1:$ZZ$1,0)),""),"")</f>
        <v/>
      </c>
      <c r="I102" s="43" t="str">
        <f>IFERROR(IF(INDEX(J!$A$1:$ZZ$200,MATCH($A102,J!$A$1:$A$200,0),MATCH(I$8,J!$A$1:$ZZ$1,0))&lt;&gt;"",INDEX(J!$A$1:$ZZ$200,MATCH($A102,J!$A$1:$A$200,0),MATCH(I$8,J!$A$1:$ZZ$1,0)),""),"")</f>
        <v/>
      </c>
      <c r="J102" s="44" t="str">
        <f>IFERROR(IF(INDEX(J!$A$1:$ZZ$200,MATCH($A102,J!$A$1:$A$200,0),MATCH(J$8,J!$A$1:$ZZ$1,0))&lt;&gt;"",INDEX(J!$A$1:$ZZ$200,MATCH($A102,J!$A$1:$A$200,0),MATCH(J$8,J!$A$1:$ZZ$1,0)),""),"")</f>
        <v/>
      </c>
      <c r="K102" s="10"/>
      <c r="L102" s="41" t="str">
        <f>IF(L101&lt;&gt;"",IF(INDEX(J!$A$1:$ZZ$200,MATCH(L101+1,J!$A$1:$A$200,0),MATCH(M$8,J!$A$1:$ZZ$1,0))&lt;&gt;"",L101+1,""),"")</f>
        <v/>
      </c>
      <c r="M102" s="43" t="str">
        <f>IFERROR(IF(INDEX(J!$A$1:$ZZ$200,MATCH($A102,J!$A$1:$A$200,0),MATCH(M$8,J!$A$1:$ZZ$1,0))&lt;&gt;"",INDEX(J!$A$1:$ZZ$200,MATCH($A102,J!$A$1:$A$200,0),MATCH(M$8,J!$A$1:$ZZ$1,0)),""),"")</f>
        <v/>
      </c>
      <c r="N102" s="43" t="str">
        <f>IFERROR(IF(INDEX(J!$A$1:$ZZ$200,MATCH($A102,J!$A$1:$A$200,0),MATCH(N$8,J!$A$1:$ZZ$1,0))&lt;&gt;"",INDEX(J!$A$1:$ZZ$200,MATCH($A102,J!$A$1:$A$200,0),MATCH(N$8,J!$A$1:$ZZ$1,0)),""),"")</f>
        <v/>
      </c>
      <c r="O102" s="43" t="str">
        <f>IFERROR(IF(INDEX(J!$A$1:$ZZ$200,MATCH($A102,J!$A$1:$A$200,0),MATCH(O$8,J!$A$1:$ZZ$1,0))&lt;&gt;"",INDEX(J!$A$1:$ZZ$200,MATCH($A102,J!$A$1:$A$200,0),MATCH(O$8,J!$A$1:$ZZ$1,0)),""),"")</f>
        <v/>
      </c>
      <c r="P102" s="10"/>
      <c r="Q102" s="41" t="str">
        <f>IF(Q101&lt;&gt;"",IF(INDEX(J!$A$1:$ZZ$200,MATCH(Q101+1,J!$A$1:$A$200,0),MATCH(R$8,J!$A$1:$ZZ$1,0))&lt;&gt;"",Q101+1,""),"")</f>
        <v/>
      </c>
      <c r="R102" s="43" t="str">
        <f>IFERROR(IF(INDEX(J!$A$1:$ZZ$200,MATCH($A102,J!$A$1:$A$200,0),MATCH(R$8,J!$A$1:$ZZ$1,0))&lt;&gt;"",INDEX(J!$A$1:$ZZ$200,MATCH($A102,J!$A$1:$A$200,0),MATCH(R$8,J!$A$1:$ZZ$1,0)),""),"")</f>
        <v/>
      </c>
      <c r="S102" s="43" t="str">
        <f>IFERROR(IF(INDEX(J!$A$1:$ZZ$200,MATCH($A102,J!$A$1:$A$200,0),MATCH(S$8,J!$A$1:$ZZ$1,0))&lt;&gt;"",INDEX(J!$A$1:$ZZ$200,MATCH($A102,J!$A$1:$A$200,0),MATCH(S$8,J!$A$1:$ZZ$1,0)),""),"")</f>
        <v/>
      </c>
      <c r="T102" s="43" t="str">
        <f>IFERROR(IF(INDEX(J!$A$1:$ZZ$200,MATCH($A102,J!$A$1:$A$200,0),MATCH(T$8,J!$A$1:$ZZ$1,0))&lt;&gt;"",INDEX(J!$A$1:$ZZ$200,MATCH($A102,J!$A$1:$A$200,0),MATCH(T$8,J!$A$1:$ZZ$1,0)),""),"")</f>
        <v/>
      </c>
      <c r="U102" s="43" t="str">
        <f>IFERROR(IF(INDEX(J!$A$1:$ZZ$200,MATCH($A102,J!$A$1:$A$200,0),MATCH(U$8,J!$A$1:$ZZ$1,0))&lt;&gt;"",INDEX(J!$A$1:$ZZ$200,MATCH($A102,J!$A$1:$A$200,0),MATCH(U$8,J!$A$1:$ZZ$1,0)),""),"")</f>
        <v/>
      </c>
    </row>
    <row r="103" spans="1:21">
      <c r="A103" s="41" t="str">
        <f>IF(A102&lt;&gt;"",IF(INDEX(J!$A$1:$ZZ$200,MATCH(A102+1,J!$A$1:$A$200,0),MATCH(B$8,J!$A$1:$ZZ$1,0))&lt;&gt;"",A102+1,""),"")</f>
        <v/>
      </c>
      <c r="B103" s="42" t="str">
        <f>IFERROR(IF(INDEX(J!$A$1:$ZZ$200,MATCH($A103,J!$A$1:$A$200,0),MATCH(B$8,J!$A$1:$ZZ$1,0))&lt;&gt;"",INDEX(J!$A$1:$ZZ$200,MATCH($A103,J!$A$1:$A$200,0),MATCH(B$8,J!$A$1:$ZZ$1,0)),""),"")</f>
        <v/>
      </c>
      <c r="C103" s="43" t="str">
        <f>IFERROR(IF(INDEX(J!$A$1:$ZZ$200,MATCH($A103,J!$A$1:$A$200,0),MATCH(C$8,J!$A$1:$ZZ$1,0))&lt;&gt;"",INDEX(J!$A$1:$ZZ$200,MATCH($A103,J!$A$1:$A$200,0),MATCH(C$8,J!$A$1:$ZZ$1,0)),""),"")</f>
        <v/>
      </c>
      <c r="D103" s="10"/>
      <c r="E103" s="41" t="str">
        <f>IF(E102&lt;&gt;"",IF(INDEX(J!$A$1:$ZZ$200,MATCH(E102+1,J!$A$1:$A$200,0),MATCH(F$8,J!$A$1:$ZZ$1,0))&lt;&gt;"",E102+1,""),"")</f>
        <v/>
      </c>
      <c r="F103" s="43" t="str">
        <f>IFERROR(IF(INDEX(J!$A$1:$ZZ$200,MATCH($A103,J!$A$1:$A$200,0),MATCH(F$8,J!$A$1:$ZZ$1,0))&lt;&gt;"",INDEX(J!$A$1:$ZZ$200,MATCH($A103,J!$A$1:$A$200,0),MATCH(F$8,J!$A$1:$ZZ$1,0)),""),"")</f>
        <v/>
      </c>
      <c r="G103" s="43" t="str">
        <f>IFERROR(IF(INDEX(J!$A$1:$ZZ$200,MATCH($A103,J!$A$1:$A$200,0),MATCH(G$8,J!$A$1:$ZZ$1,0))&lt;&gt;"",INDEX(J!$A$1:$ZZ$200,MATCH($A103,J!$A$1:$A$200,0),MATCH(G$8,J!$A$1:$ZZ$1,0)),""),"")</f>
        <v/>
      </c>
      <c r="H103" s="43" t="str">
        <f>IFERROR(IF(INDEX(J!$A$1:$ZZ$200,MATCH($A103,J!$A$1:$A$200,0),MATCH(H$8,J!$A$1:$ZZ$1,0))&lt;&gt;"",INDEX(J!$A$1:$ZZ$200,MATCH($A103,J!$A$1:$A$200,0),MATCH(H$8,J!$A$1:$ZZ$1,0)),""),"")</f>
        <v/>
      </c>
      <c r="I103" s="43" t="str">
        <f>IFERROR(IF(INDEX(J!$A$1:$ZZ$200,MATCH($A103,J!$A$1:$A$200,0),MATCH(I$8,J!$A$1:$ZZ$1,0))&lt;&gt;"",INDEX(J!$A$1:$ZZ$200,MATCH($A103,J!$A$1:$A$200,0),MATCH(I$8,J!$A$1:$ZZ$1,0)),""),"")</f>
        <v/>
      </c>
      <c r="J103" s="44" t="str">
        <f>IFERROR(IF(INDEX(J!$A$1:$ZZ$200,MATCH($A103,J!$A$1:$A$200,0),MATCH(J$8,J!$A$1:$ZZ$1,0))&lt;&gt;"",INDEX(J!$A$1:$ZZ$200,MATCH($A103,J!$A$1:$A$200,0),MATCH(J$8,J!$A$1:$ZZ$1,0)),""),"")</f>
        <v/>
      </c>
      <c r="K103" s="10"/>
      <c r="L103" s="41" t="str">
        <f>IF(L102&lt;&gt;"",IF(INDEX(J!$A$1:$ZZ$200,MATCH(L102+1,J!$A$1:$A$200,0),MATCH(M$8,J!$A$1:$ZZ$1,0))&lt;&gt;"",L102+1,""),"")</f>
        <v/>
      </c>
      <c r="M103" s="43" t="str">
        <f>IFERROR(IF(INDEX(J!$A$1:$ZZ$200,MATCH($A103,J!$A$1:$A$200,0),MATCH(M$8,J!$A$1:$ZZ$1,0))&lt;&gt;"",INDEX(J!$A$1:$ZZ$200,MATCH($A103,J!$A$1:$A$200,0),MATCH(M$8,J!$A$1:$ZZ$1,0)),""),"")</f>
        <v/>
      </c>
      <c r="N103" s="43" t="str">
        <f>IFERROR(IF(INDEX(J!$A$1:$ZZ$200,MATCH($A103,J!$A$1:$A$200,0),MATCH(N$8,J!$A$1:$ZZ$1,0))&lt;&gt;"",INDEX(J!$A$1:$ZZ$200,MATCH($A103,J!$A$1:$A$200,0),MATCH(N$8,J!$A$1:$ZZ$1,0)),""),"")</f>
        <v/>
      </c>
      <c r="O103" s="43" t="str">
        <f>IFERROR(IF(INDEX(J!$A$1:$ZZ$200,MATCH($A103,J!$A$1:$A$200,0),MATCH(O$8,J!$A$1:$ZZ$1,0))&lt;&gt;"",INDEX(J!$A$1:$ZZ$200,MATCH($A103,J!$A$1:$A$200,0),MATCH(O$8,J!$A$1:$ZZ$1,0)),""),"")</f>
        <v/>
      </c>
      <c r="P103" s="10"/>
      <c r="Q103" s="41" t="str">
        <f>IF(Q102&lt;&gt;"",IF(INDEX(J!$A$1:$ZZ$200,MATCH(Q102+1,J!$A$1:$A$200,0),MATCH(R$8,J!$A$1:$ZZ$1,0))&lt;&gt;"",Q102+1,""),"")</f>
        <v/>
      </c>
      <c r="R103" s="43" t="str">
        <f>IFERROR(IF(INDEX(J!$A$1:$ZZ$200,MATCH($A103,J!$A$1:$A$200,0),MATCH(R$8,J!$A$1:$ZZ$1,0))&lt;&gt;"",INDEX(J!$A$1:$ZZ$200,MATCH($A103,J!$A$1:$A$200,0),MATCH(R$8,J!$A$1:$ZZ$1,0)),""),"")</f>
        <v/>
      </c>
      <c r="S103" s="43" t="str">
        <f>IFERROR(IF(INDEX(J!$A$1:$ZZ$200,MATCH($A103,J!$A$1:$A$200,0),MATCH(S$8,J!$A$1:$ZZ$1,0))&lt;&gt;"",INDEX(J!$A$1:$ZZ$200,MATCH($A103,J!$A$1:$A$200,0),MATCH(S$8,J!$A$1:$ZZ$1,0)),""),"")</f>
        <v/>
      </c>
      <c r="T103" s="43" t="str">
        <f>IFERROR(IF(INDEX(J!$A$1:$ZZ$200,MATCH($A103,J!$A$1:$A$200,0),MATCH(T$8,J!$A$1:$ZZ$1,0))&lt;&gt;"",INDEX(J!$A$1:$ZZ$200,MATCH($A103,J!$A$1:$A$200,0),MATCH(T$8,J!$A$1:$ZZ$1,0)),""),"")</f>
        <v/>
      </c>
      <c r="U103" s="43" t="str">
        <f>IFERROR(IF(INDEX(J!$A$1:$ZZ$200,MATCH($A103,J!$A$1:$A$200,0),MATCH(U$8,J!$A$1:$ZZ$1,0))&lt;&gt;"",INDEX(J!$A$1:$ZZ$200,MATCH($A103,J!$A$1:$A$200,0),MATCH(U$8,J!$A$1:$ZZ$1,0)),""),"")</f>
        <v/>
      </c>
    </row>
    <row r="104" spans="1:21">
      <c r="A104" s="41" t="str">
        <f>IF(A103&lt;&gt;"",IF(INDEX(J!$A$1:$ZZ$200,MATCH(A103+1,J!$A$1:$A$200,0),MATCH(B$8,J!$A$1:$ZZ$1,0))&lt;&gt;"",A103+1,""),"")</f>
        <v/>
      </c>
      <c r="B104" s="42" t="str">
        <f>IFERROR(IF(INDEX(J!$A$1:$ZZ$200,MATCH($A104,J!$A$1:$A$200,0),MATCH(B$8,J!$A$1:$ZZ$1,0))&lt;&gt;"",INDEX(J!$A$1:$ZZ$200,MATCH($A104,J!$A$1:$A$200,0),MATCH(B$8,J!$A$1:$ZZ$1,0)),""),"")</f>
        <v/>
      </c>
      <c r="C104" s="43" t="str">
        <f>IFERROR(IF(INDEX(J!$A$1:$ZZ$200,MATCH($A104,J!$A$1:$A$200,0),MATCH(C$8,J!$A$1:$ZZ$1,0))&lt;&gt;"",INDEX(J!$A$1:$ZZ$200,MATCH($A104,J!$A$1:$A$200,0),MATCH(C$8,J!$A$1:$ZZ$1,0)),""),"")</f>
        <v/>
      </c>
      <c r="D104" s="10"/>
      <c r="E104" s="41" t="str">
        <f>IF(E103&lt;&gt;"",IF(INDEX(J!$A$1:$ZZ$200,MATCH(E103+1,J!$A$1:$A$200,0),MATCH(F$8,J!$A$1:$ZZ$1,0))&lt;&gt;"",E103+1,""),"")</f>
        <v/>
      </c>
      <c r="F104" s="43" t="str">
        <f>IFERROR(IF(INDEX(J!$A$1:$ZZ$200,MATCH($A104,J!$A$1:$A$200,0),MATCH(F$8,J!$A$1:$ZZ$1,0))&lt;&gt;"",INDEX(J!$A$1:$ZZ$200,MATCH($A104,J!$A$1:$A$200,0),MATCH(F$8,J!$A$1:$ZZ$1,0)),""),"")</f>
        <v/>
      </c>
      <c r="G104" s="43" t="str">
        <f>IFERROR(IF(INDEX(J!$A$1:$ZZ$200,MATCH($A104,J!$A$1:$A$200,0),MATCH(G$8,J!$A$1:$ZZ$1,0))&lt;&gt;"",INDEX(J!$A$1:$ZZ$200,MATCH($A104,J!$A$1:$A$200,0),MATCH(G$8,J!$A$1:$ZZ$1,0)),""),"")</f>
        <v/>
      </c>
      <c r="H104" s="43" t="str">
        <f>IFERROR(IF(INDEX(J!$A$1:$ZZ$200,MATCH($A104,J!$A$1:$A$200,0),MATCH(H$8,J!$A$1:$ZZ$1,0))&lt;&gt;"",INDEX(J!$A$1:$ZZ$200,MATCH($A104,J!$A$1:$A$200,0),MATCH(H$8,J!$A$1:$ZZ$1,0)),""),"")</f>
        <v/>
      </c>
      <c r="I104" s="43" t="str">
        <f>IFERROR(IF(INDEX(J!$A$1:$ZZ$200,MATCH($A104,J!$A$1:$A$200,0),MATCH(I$8,J!$A$1:$ZZ$1,0))&lt;&gt;"",INDEX(J!$A$1:$ZZ$200,MATCH($A104,J!$A$1:$A$200,0),MATCH(I$8,J!$A$1:$ZZ$1,0)),""),"")</f>
        <v/>
      </c>
      <c r="J104" s="44" t="str">
        <f>IFERROR(IF(INDEX(J!$A$1:$ZZ$200,MATCH($A104,J!$A$1:$A$200,0),MATCH(J$8,J!$A$1:$ZZ$1,0))&lt;&gt;"",INDEX(J!$A$1:$ZZ$200,MATCH($A104,J!$A$1:$A$200,0),MATCH(J$8,J!$A$1:$ZZ$1,0)),""),"")</f>
        <v/>
      </c>
      <c r="K104" s="10"/>
      <c r="L104" s="41" t="str">
        <f>IF(L103&lt;&gt;"",IF(INDEX(J!$A$1:$ZZ$200,MATCH(L103+1,J!$A$1:$A$200,0),MATCH(M$8,J!$A$1:$ZZ$1,0))&lt;&gt;"",L103+1,""),"")</f>
        <v/>
      </c>
      <c r="M104" s="43" t="str">
        <f>IFERROR(IF(INDEX(J!$A$1:$ZZ$200,MATCH($A104,J!$A$1:$A$200,0),MATCH(M$8,J!$A$1:$ZZ$1,0))&lt;&gt;"",INDEX(J!$A$1:$ZZ$200,MATCH($A104,J!$A$1:$A$200,0),MATCH(M$8,J!$A$1:$ZZ$1,0)),""),"")</f>
        <v/>
      </c>
      <c r="N104" s="43" t="str">
        <f>IFERROR(IF(INDEX(J!$A$1:$ZZ$200,MATCH($A104,J!$A$1:$A$200,0),MATCH(N$8,J!$A$1:$ZZ$1,0))&lt;&gt;"",INDEX(J!$A$1:$ZZ$200,MATCH($A104,J!$A$1:$A$200,0),MATCH(N$8,J!$A$1:$ZZ$1,0)),""),"")</f>
        <v/>
      </c>
      <c r="O104" s="43" t="str">
        <f>IFERROR(IF(INDEX(J!$A$1:$ZZ$200,MATCH($A104,J!$A$1:$A$200,0),MATCH(O$8,J!$A$1:$ZZ$1,0))&lt;&gt;"",INDEX(J!$A$1:$ZZ$200,MATCH($A104,J!$A$1:$A$200,0),MATCH(O$8,J!$A$1:$ZZ$1,0)),""),"")</f>
        <v/>
      </c>
      <c r="P104" s="10"/>
      <c r="Q104" s="41" t="str">
        <f>IF(Q103&lt;&gt;"",IF(INDEX(J!$A$1:$ZZ$200,MATCH(Q103+1,J!$A$1:$A$200,0),MATCH(R$8,J!$A$1:$ZZ$1,0))&lt;&gt;"",Q103+1,""),"")</f>
        <v/>
      </c>
      <c r="R104" s="43" t="str">
        <f>IFERROR(IF(INDEX(J!$A$1:$ZZ$200,MATCH($A104,J!$A$1:$A$200,0),MATCH(R$8,J!$A$1:$ZZ$1,0))&lt;&gt;"",INDEX(J!$A$1:$ZZ$200,MATCH($A104,J!$A$1:$A$200,0),MATCH(R$8,J!$A$1:$ZZ$1,0)),""),"")</f>
        <v/>
      </c>
      <c r="S104" s="43" t="str">
        <f>IFERROR(IF(INDEX(J!$A$1:$ZZ$200,MATCH($A104,J!$A$1:$A$200,0),MATCH(S$8,J!$A$1:$ZZ$1,0))&lt;&gt;"",INDEX(J!$A$1:$ZZ$200,MATCH($A104,J!$A$1:$A$200,0),MATCH(S$8,J!$A$1:$ZZ$1,0)),""),"")</f>
        <v/>
      </c>
      <c r="T104" s="43" t="str">
        <f>IFERROR(IF(INDEX(J!$A$1:$ZZ$200,MATCH($A104,J!$A$1:$A$200,0),MATCH(T$8,J!$A$1:$ZZ$1,0))&lt;&gt;"",INDEX(J!$A$1:$ZZ$200,MATCH($A104,J!$A$1:$A$200,0),MATCH(T$8,J!$A$1:$ZZ$1,0)),""),"")</f>
        <v/>
      </c>
      <c r="U104" s="43" t="str">
        <f>IFERROR(IF(INDEX(J!$A$1:$ZZ$200,MATCH($A104,J!$A$1:$A$200,0),MATCH(U$8,J!$A$1:$ZZ$1,0))&lt;&gt;"",INDEX(J!$A$1:$ZZ$200,MATCH($A104,J!$A$1:$A$200,0),MATCH(U$8,J!$A$1:$ZZ$1,0)),""),"")</f>
        <v/>
      </c>
    </row>
    <row r="105" spans="1:21">
      <c r="A105" s="41" t="str">
        <f>IF(A104&lt;&gt;"",IF(INDEX(J!$A$1:$ZZ$200,MATCH(A104+1,J!$A$1:$A$200,0),MATCH(B$8,J!$A$1:$ZZ$1,0))&lt;&gt;"",A104+1,""),"")</f>
        <v/>
      </c>
      <c r="B105" s="42" t="str">
        <f>IFERROR(IF(INDEX(J!$A$1:$ZZ$200,MATCH($A105,J!$A$1:$A$200,0),MATCH(B$8,J!$A$1:$ZZ$1,0))&lt;&gt;"",INDEX(J!$A$1:$ZZ$200,MATCH($A105,J!$A$1:$A$200,0),MATCH(B$8,J!$A$1:$ZZ$1,0)),""),"")</f>
        <v/>
      </c>
      <c r="C105" s="43" t="str">
        <f>IFERROR(IF(INDEX(J!$A$1:$ZZ$200,MATCH($A105,J!$A$1:$A$200,0),MATCH(C$8,J!$A$1:$ZZ$1,0))&lt;&gt;"",INDEX(J!$A$1:$ZZ$200,MATCH($A105,J!$A$1:$A$200,0),MATCH(C$8,J!$A$1:$ZZ$1,0)),""),"")</f>
        <v/>
      </c>
      <c r="D105" s="10"/>
      <c r="E105" s="41" t="str">
        <f>IF(E104&lt;&gt;"",IF(INDEX(J!$A$1:$ZZ$200,MATCH(E104+1,J!$A$1:$A$200,0),MATCH(F$8,J!$A$1:$ZZ$1,0))&lt;&gt;"",E104+1,""),"")</f>
        <v/>
      </c>
      <c r="F105" s="43" t="str">
        <f>IFERROR(IF(INDEX(J!$A$1:$ZZ$200,MATCH($A105,J!$A$1:$A$200,0),MATCH(F$8,J!$A$1:$ZZ$1,0))&lt;&gt;"",INDEX(J!$A$1:$ZZ$200,MATCH($A105,J!$A$1:$A$200,0),MATCH(F$8,J!$A$1:$ZZ$1,0)),""),"")</f>
        <v/>
      </c>
      <c r="G105" s="43" t="str">
        <f>IFERROR(IF(INDEX(J!$A$1:$ZZ$200,MATCH($A105,J!$A$1:$A$200,0),MATCH(G$8,J!$A$1:$ZZ$1,0))&lt;&gt;"",INDEX(J!$A$1:$ZZ$200,MATCH($A105,J!$A$1:$A$200,0),MATCH(G$8,J!$A$1:$ZZ$1,0)),""),"")</f>
        <v/>
      </c>
      <c r="H105" s="43" t="str">
        <f>IFERROR(IF(INDEX(J!$A$1:$ZZ$200,MATCH($A105,J!$A$1:$A$200,0),MATCH(H$8,J!$A$1:$ZZ$1,0))&lt;&gt;"",INDEX(J!$A$1:$ZZ$200,MATCH($A105,J!$A$1:$A$200,0),MATCH(H$8,J!$A$1:$ZZ$1,0)),""),"")</f>
        <v/>
      </c>
      <c r="I105" s="43" t="str">
        <f>IFERROR(IF(INDEX(J!$A$1:$ZZ$200,MATCH($A105,J!$A$1:$A$200,0),MATCH(I$8,J!$A$1:$ZZ$1,0))&lt;&gt;"",INDEX(J!$A$1:$ZZ$200,MATCH($A105,J!$A$1:$A$200,0),MATCH(I$8,J!$A$1:$ZZ$1,0)),""),"")</f>
        <v/>
      </c>
      <c r="J105" s="44" t="str">
        <f>IFERROR(IF(INDEX(J!$A$1:$ZZ$200,MATCH($A105,J!$A$1:$A$200,0),MATCH(J$8,J!$A$1:$ZZ$1,0))&lt;&gt;"",INDEX(J!$A$1:$ZZ$200,MATCH($A105,J!$A$1:$A$200,0),MATCH(J$8,J!$A$1:$ZZ$1,0)),""),"")</f>
        <v/>
      </c>
      <c r="K105" s="10"/>
      <c r="L105" s="41" t="str">
        <f>IF(L104&lt;&gt;"",IF(INDEX(J!$A$1:$ZZ$200,MATCH(L104+1,J!$A$1:$A$200,0),MATCH(M$8,J!$A$1:$ZZ$1,0))&lt;&gt;"",L104+1,""),"")</f>
        <v/>
      </c>
      <c r="M105" s="43" t="str">
        <f>IFERROR(IF(INDEX(J!$A$1:$ZZ$200,MATCH($A105,J!$A$1:$A$200,0),MATCH(M$8,J!$A$1:$ZZ$1,0))&lt;&gt;"",INDEX(J!$A$1:$ZZ$200,MATCH($A105,J!$A$1:$A$200,0),MATCH(M$8,J!$A$1:$ZZ$1,0)),""),"")</f>
        <v/>
      </c>
      <c r="N105" s="43" t="str">
        <f>IFERROR(IF(INDEX(J!$A$1:$ZZ$200,MATCH($A105,J!$A$1:$A$200,0),MATCH(N$8,J!$A$1:$ZZ$1,0))&lt;&gt;"",INDEX(J!$A$1:$ZZ$200,MATCH($A105,J!$A$1:$A$200,0),MATCH(N$8,J!$A$1:$ZZ$1,0)),""),"")</f>
        <v/>
      </c>
      <c r="O105" s="43" t="str">
        <f>IFERROR(IF(INDEX(J!$A$1:$ZZ$200,MATCH($A105,J!$A$1:$A$200,0),MATCH(O$8,J!$A$1:$ZZ$1,0))&lt;&gt;"",INDEX(J!$A$1:$ZZ$200,MATCH($A105,J!$A$1:$A$200,0),MATCH(O$8,J!$A$1:$ZZ$1,0)),""),"")</f>
        <v/>
      </c>
      <c r="P105" s="10"/>
      <c r="Q105" s="41" t="str">
        <f>IF(Q104&lt;&gt;"",IF(INDEX(J!$A$1:$ZZ$200,MATCH(Q104+1,J!$A$1:$A$200,0),MATCH(R$8,J!$A$1:$ZZ$1,0))&lt;&gt;"",Q104+1,""),"")</f>
        <v/>
      </c>
      <c r="R105" s="43" t="str">
        <f>IFERROR(IF(INDEX(J!$A$1:$ZZ$200,MATCH($A105,J!$A$1:$A$200,0),MATCH(R$8,J!$A$1:$ZZ$1,0))&lt;&gt;"",INDEX(J!$A$1:$ZZ$200,MATCH($A105,J!$A$1:$A$200,0),MATCH(R$8,J!$A$1:$ZZ$1,0)),""),"")</f>
        <v/>
      </c>
      <c r="S105" s="43" t="str">
        <f>IFERROR(IF(INDEX(J!$A$1:$ZZ$200,MATCH($A105,J!$A$1:$A$200,0),MATCH(S$8,J!$A$1:$ZZ$1,0))&lt;&gt;"",INDEX(J!$A$1:$ZZ$200,MATCH($A105,J!$A$1:$A$200,0),MATCH(S$8,J!$A$1:$ZZ$1,0)),""),"")</f>
        <v/>
      </c>
      <c r="T105" s="43" t="str">
        <f>IFERROR(IF(INDEX(J!$A$1:$ZZ$200,MATCH($A105,J!$A$1:$A$200,0),MATCH(T$8,J!$A$1:$ZZ$1,0))&lt;&gt;"",INDEX(J!$A$1:$ZZ$200,MATCH($A105,J!$A$1:$A$200,0),MATCH(T$8,J!$A$1:$ZZ$1,0)),""),"")</f>
        <v/>
      </c>
      <c r="U105" s="43" t="str">
        <f>IFERROR(IF(INDEX(J!$A$1:$ZZ$200,MATCH($A105,J!$A$1:$A$200,0),MATCH(U$8,J!$A$1:$ZZ$1,0))&lt;&gt;"",INDEX(J!$A$1:$ZZ$200,MATCH($A105,J!$A$1:$A$200,0),MATCH(U$8,J!$A$1:$ZZ$1,0)),""),"")</f>
        <v/>
      </c>
    </row>
    <row r="106" spans="1:21">
      <c r="A106" s="41" t="str">
        <f>IF(A105&lt;&gt;"",IF(INDEX(J!$A$1:$ZZ$200,MATCH(A105+1,J!$A$1:$A$200,0),MATCH(B$8,J!$A$1:$ZZ$1,0))&lt;&gt;"",A105+1,""),"")</f>
        <v/>
      </c>
      <c r="B106" s="42" t="str">
        <f>IFERROR(IF(INDEX(J!$A$1:$ZZ$200,MATCH($A106,J!$A$1:$A$200,0),MATCH(B$8,J!$A$1:$ZZ$1,0))&lt;&gt;"",INDEX(J!$A$1:$ZZ$200,MATCH($A106,J!$A$1:$A$200,0),MATCH(B$8,J!$A$1:$ZZ$1,0)),""),"")</f>
        <v/>
      </c>
      <c r="C106" s="43" t="str">
        <f>IFERROR(IF(INDEX(J!$A$1:$ZZ$200,MATCH($A106,J!$A$1:$A$200,0),MATCH(C$8,J!$A$1:$ZZ$1,0))&lt;&gt;"",INDEX(J!$A$1:$ZZ$200,MATCH($A106,J!$A$1:$A$200,0),MATCH(C$8,J!$A$1:$ZZ$1,0)),""),"")</f>
        <v/>
      </c>
      <c r="D106" s="10"/>
      <c r="E106" s="41" t="str">
        <f>IF(E105&lt;&gt;"",IF(INDEX(J!$A$1:$ZZ$200,MATCH(E105+1,J!$A$1:$A$200,0),MATCH(F$8,J!$A$1:$ZZ$1,0))&lt;&gt;"",E105+1,""),"")</f>
        <v/>
      </c>
      <c r="F106" s="43" t="str">
        <f>IFERROR(IF(INDEX(J!$A$1:$ZZ$200,MATCH($A106,J!$A$1:$A$200,0),MATCH(F$8,J!$A$1:$ZZ$1,0))&lt;&gt;"",INDEX(J!$A$1:$ZZ$200,MATCH($A106,J!$A$1:$A$200,0),MATCH(F$8,J!$A$1:$ZZ$1,0)),""),"")</f>
        <v/>
      </c>
      <c r="G106" s="43" t="str">
        <f>IFERROR(IF(INDEX(J!$A$1:$ZZ$200,MATCH($A106,J!$A$1:$A$200,0),MATCH(G$8,J!$A$1:$ZZ$1,0))&lt;&gt;"",INDEX(J!$A$1:$ZZ$200,MATCH($A106,J!$A$1:$A$200,0),MATCH(G$8,J!$A$1:$ZZ$1,0)),""),"")</f>
        <v/>
      </c>
      <c r="H106" s="43" t="str">
        <f>IFERROR(IF(INDEX(J!$A$1:$ZZ$200,MATCH($A106,J!$A$1:$A$200,0),MATCH(H$8,J!$A$1:$ZZ$1,0))&lt;&gt;"",INDEX(J!$A$1:$ZZ$200,MATCH($A106,J!$A$1:$A$200,0),MATCH(H$8,J!$A$1:$ZZ$1,0)),""),"")</f>
        <v/>
      </c>
      <c r="I106" s="43" t="str">
        <f>IFERROR(IF(INDEX(J!$A$1:$ZZ$200,MATCH($A106,J!$A$1:$A$200,0),MATCH(I$8,J!$A$1:$ZZ$1,0))&lt;&gt;"",INDEX(J!$A$1:$ZZ$200,MATCH($A106,J!$A$1:$A$200,0),MATCH(I$8,J!$A$1:$ZZ$1,0)),""),"")</f>
        <v/>
      </c>
      <c r="J106" s="44" t="str">
        <f>IFERROR(IF(INDEX(J!$A$1:$ZZ$200,MATCH($A106,J!$A$1:$A$200,0),MATCH(J$8,J!$A$1:$ZZ$1,0))&lt;&gt;"",INDEX(J!$A$1:$ZZ$200,MATCH($A106,J!$A$1:$A$200,0),MATCH(J$8,J!$A$1:$ZZ$1,0)),""),"")</f>
        <v/>
      </c>
      <c r="K106" s="10"/>
      <c r="L106" s="41" t="str">
        <f>IF(L105&lt;&gt;"",IF(INDEX(J!$A$1:$ZZ$200,MATCH(L105+1,J!$A$1:$A$200,0),MATCH(M$8,J!$A$1:$ZZ$1,0))&lt;&gt;"",L105+1,""),"")</f>
        <v/>
      </c>
      <c r="M106" s="43" t="str">
        <f>IFERROR(IF(INDEX(J!$A$1:$ZZ$200,MATCH($A106,J!$A$1:$A$200,0),MATCH(M$8,J!$A$1:$ZZ$1,0))&lt;&gt;"",INDEX(J!$A$1:$ZZ$200,MATCH($A106,J!$A$1:$A$200,0),MATCH(M$8,J!$A$1:$ZZ$1,0)),""),"")</f>
        <v/>
      </c>
      <c r="N106" s="43" t="str">
        <f>IFERROR(IF(INDEX(J!$A$1:$ZZ$200,MATCH($A106,J!$A$1:$A$200,0),MATCH(N$8,J!$A$1:$ZZ$1,0))&lt;&gt;"",INDEX(J!$A$1:$ZZ$200,MATCH($A106,J!$A$1:$A$200,0),MATCH(N$8,J!$A$1:$ZZ$1,0)),""),"")</f>
        <v/>
      </c>
      <c r="O106" s="43" t="str">
        <f>IFERROR(IF(INDEX(J!$A$1:$ZZ$200,MATCH($A106,J!$A$1:$A$200,0),MATCH(O$8,J!$A$1:$ZZ$1,0))&lt;&gt;"",INDEX(J!$A$1:$ZZ$200,MATCH($A106,J!$A$1:$A$200,0),MATCH(O$8,J!$A$1:$ZZ$1,0)),""),"")</f>
        <v/>
      </c>
      <c r="P106" s="10"/>
      <c r="Q106" s="41" t="str">
        <f>IF(Q105&lt;&gt;"",IF(INDEX(J!$A$1:$ZZ$200,MATCH(Q105+1,J!$A$1:$A$200,0),MATCH(R$8,J!$A$1:$ZZ$1,0))&lt;&gt;"",Q105+1,""),"")</f>
        <v/>
      </c>
      <c r="R106" s="43" t="str">
        <f>IFERROR(IF(INDEX(J!$A$1:$ZZ$200,MATCH($A106,J!$A$1:$A$200,0),MATCH(R$8,J!$A$1:$ZZ$1,0))&lt;&gt;"",INDEX(J!$A$1:$ZZ$200,MATCH($A106,J!$A$1:$A$200,0),MATCH(R$8,J!$A$1:$ZZ$1,0)),""),"")</f>
        <v/>
      </c>
      <c r="S106" s="43" t="str">
        <f>IFERROR(IF(INDEX(J!$A$1:$ZZ$200,MATCH($A106,J!$A$1:$A$200,0),MATCH(S$8,J!$A$1:$ZZ$1,0))&lt;&gt;"",INDEX(J!$A$1:$ZZ$200,MATCH($A106,J!$A$1:$A$200,0),MATCH(S$8,J!$A$1:$ZZ$1,0)),""),"")</f>
        <v/>
      </c>
      <c r="T106" s="43" t="str">
        <f>IFERROR(IF(INDEX(J!$A$1:$ZZ$200,MATCH($A106,J!$A$1:$A$200,0),MATCH(T$8,J!$A$1:$ZZ$1,0))&lt;&gt;"",INDEX(J!$A$1:$ZZ$200,MATCH($A106,J!$A$1:$A$200,0),MATCH(T$8,J!$A$1:$ZZ$1,0)),""),"")</f>
        <v/>
      </c>
      <c r="U106" s="43" t="str">
        <f>IFERROR(IF(INDEX(J!$A$1:$ZZ$200,MATCH($A106,J!$A$1:$A$200,0),MATCH(U$8,J!$A$1:$ZZ$1,0))&lt;&gt;"",INDEX(J!$A$1:$ZZ$200,MATCH($A106,J!$A$1:$A$200,0),MATCH(U$8,J!$A$1:$ZZ$1,0)),""),"")</f>
        <v/>
      </c>
    </row>
    <row r="107" spans="1:21">
      <c r="A107" s="41" t="str">
        <f>IF(A106&lt;&gt;"",IF(INDEX(J!$A$1:$ZZ$200,MATCH(A106+1,J!$A$1:$A$200,0),MATCH(B$8,J!$A$1:$ZZ$1,0))&lt;&gt;"",A106+1,""),"")</f>
        <v/>
      </c>
      <c r="B107" s="42" t="str">
        <f>IFERROR(IF(INDEX(J!$A$1:$ZZ$200,MATCH($A107,J!$A$1:$A$200,0),MATCH(B$8,J!$A$1:$ZZ$1,0))&lt;&gt;"",INDEX(J!$A$1:$ZZ$200,MATCH($A107,J!$A$1:$A$200,0),MATCH(B$8,J!$A$1:$ZZ$1,0)),""),"")</f>
        <v/>
      </c>
      <c r="C107" s="43" t="str">
        <f>IFERROR(IF(INDEX(J!$A$1:$ZZ$200,MATCH($A107,J!$A$1:$A$200,0),MATCH(C$8,J!$A$1:$ZZ$1,0))&lt;&gt;"",INDEX(J!$A$1:$ZZ$200,MATCH($A107,J!$A$1:$A$200,0),MATCH(C$8,J!$A$1:$ZZ$1,0)),""),"")</f>
        <v/>
      </c>
      <c r="D107" s="10"/>
      <c r="E107" s="41" t="str">
        <f>IF(E106&lt;&gt;"",IF(INDEX(J!$A$1:$ZZ$200,MATCH(E106+1,J!$A$1:$A$200,0),MATCH(F$8,J!$A$1:$ZZ$1,0))&lt;&gt;"",E106+1,""),"")</f>
        <v/>
      </c>
      <c r="F107" s="43" t="str">
        <f>IFERROR(IF(INDEX(J!$A$1:$ZZ$200,MATCH($A107,J!$A$1:$A$200,0),MATCH(F$8,J!$A$1:$ZZ$1,0))&lt;&gt;"",INDEX(J!$A$1:$ZZ$200,MATCH($A107,J!$A$1:$A$200,0),MATCH(F$8,J!$A$1:$ZZ$1,0)),""),"")</f>
        <v/>
      </c>
      <c r="G107" s="43" t="str">
        <f>IFERROR(IF(INDEX(J!$A$1:$ZZ$200,MATCH($A107,J!$A$1:$A$200,0),MATCH(G$8,J!$A$1:$ZZ$1,0))&lt;&gt;"",INDEX(J!$A$1:$ZZ$200,MATCH($A107,J!$A$1:$A$200,0),MATCH(G$8,J!$A$1:$ZZ$1,0)),""),"")</f>
        <v/>
      </c>
      <c r="H107" s="43" t="str">
        <f>IFERROR(IF(INDEX(J!$A$1:$ZZ$200,MATCH($A107,J!$A$1:$A$200,0),MATCH(H$8,J!$A$1:$ZZ$1,0))&lt;&gt;"",INDEX(J!$A$1:$ZZ$200,MATCH($A107,J!$A$1:$A$200,0),MATCH(H$8,J!$A$1:$ZZ$1,0)),""),"")</f>
        <v/>
      </c>
      <c r="I107" s="43" t="str">
        <f>IFERROR(IF(INDEX(J!$A$1:$ZZ$200,MATCH($A107,J!$A$1:$A$200,0),MATCH(I$8,J!$A$1:$ZZ$1,0))&lt;&gt;"",INDEX(J!$A$1:$ZZ$200,MATCH($A107,J!$A$1:$A$200,0),MATCH(I$8,J!$A$1:$ZZ$1,0)),""),"")</f>
        <v/>
      </c>
      <c r="J107" s="44" t="str">
        <f>IFERROR(IF(INDEX(J!$A$1:$ZZ$200,MATCH($A107,J!$A$1:$A$200,0),MATCH(J$8,J!$A$1:$ZZ$1,0))&lt;&gt;"",INDEX(J!$A$1:$ZZ$200,MATCH($A107,J!$A$1:$A$200,0),MATCH(J$8,J!$A$1:$ZZ$1,0)),""),"")</f>
        <v/>
      </c>
      <c r="K107" s="10"/>
      <c r="L107" s="41" t="str">
        <f>IF(L106&lt;&gt;"",IF(INDEX(J!$A$1:$ZZ$200,MATCH(L106+1,J!$A$1:$A$200,0),MATCH(M$8,J!$A$1:$ZZ$1,0))&lt;&gt;"",L106+1,""),"")</f>
        <v/>
      </c>
      <c r="M107" s="43" t="str">
        <f>IFERROR(IF(INDEX(J!$A$1:$ZZ$200,MATCH($A107,J!$A$1:$A$200,0),MATCH(M$8,J!$A$1:$ZZ$1,0))&lt;&gt;"",INDEX(J!$A$1:$ZZ$200,MATCH($A107,J!$A$1:$A$200,0),MATCH(M$8,J!$A$1:$ZZ$1,0)),""),"")</f>
        <v/>
      </c>
      <c r="N107" s="43" t="str">
        <f>IFERROR(IF(INDEX(J!$A$1:$ZZ$200,MATCH($A107,J!$A$1:$A$200,0),MATCH(N$8,J!$A$1:$ZZ$1,0))&lt;&gt;"",INDEX(J!$A$1:$ZZ$200,MATCH($A107,J!$A$1:$A$200,0),MATCH(N$8,J!$A$1:$ZZ$1,0)),""),"")</f>
        <v/>
      </c>
      <c r="O107" s="43" t="str">
        <f>IFERROR(IF(INDEX(J!$A$1:$ZZ$200,MATCH($A107,J!$A$1:$A$200,0),MATCH(O$8,J!$A$1:$ZZ$1,0))&lt;&gt;"",INDEX(J!$A$1:$ZZ$200,MATCH($A107,J!$A$1:$A$200,0),MATCH(O$8,J!$A$1:$ZZ$1,0)),""),"")</f>
        <v/>
      </c>
      <c r="P107" s="10"/>
      <c r="Q107" s="41" t="str">
        <f>IF(Q106&lt;&gt;"",IF(INDEX(J!$A$1:$ZZ$200,MATCH(Q106+1,J!$A$1:$A$200,0),MATCH(R$8,J!$A$1:$ZZ$1,0))&lt;&gt;"",Q106+1,""),"")</f>
        <v/>
      </c>
      <c r="R107" s="43" t="str">
        <f>IFERROR(IF(INDEX(J!$A$1:$ZZ$200,MATCH($A107,J!$A$1:$A$200,0),MATCH(R$8,J!$A$1:$ZZ$1,0))&lt;&gt;"",INDEX(J!$A$1:$ZZ$200,MATCH($A107,J!$A$1:$A$200,0),MATCH(R$8,J!$A$1:$ZZ$1,0)),""),"")</f>
        <v/>
      </c>
      <c r="S107" s="43" t="str">
        <f>IFERROR(IF(INDEX(J!$A$1:$ZZ$200,MATCH($A107,J!$A$1:$A$200,0),MATCH(S$8,J!$A$1:$ZZ$1,0))&lt;&gt;"",INDEX(J!$A$1:$ZZ$200,MATCH($A107,J!$A$1:$A$200,0),MATCH(S$8,J!$A$1:$ZZ$1,0)),""),"")</f>
        <v/>
      </c>
      <c r="T107" s="43" t="str">
        <f>IFERROR(IF(INDEX(J!$A$1:$ZZ$200,MATCH($A107,J!$A$1:$A$200,0),MATCH(T$8,J!$A$1:$ZZ$1,0))&lt;&gt;"",INDEX(J!$A$1:$ZZ$200,MATCH($A107,J!$A$1:$A$200,0),MATCH(T$8,J!$A$1:$ZZ$1,0)),""),"")</f>
        <v/>
      </c>
      <c r="U107" s="43" t="str">
        <f>IFERROR(IF(INDEX(J!$A$1:$ZZ$200,MATCH($A107,J!$A$1:$A$200,0),MATCH(U$8,J!$A$1:$ZZ$1,0))&lt;&gt;"",INDEX(J!$A$1:$ZZ$200,MATCH($A107,J!$A$1:$A$200,0),MATCH(U$8,J!$A$1:$ZZ$1,0)),""),"")</f>
        <v/>
      </c>
    </row>
    <row r="108" spans="1:21">
      <c r="A108" s="41" t="str">
        <f>IF(A107&lt;&gt;"",IF(INDEX(J!$A$1:$ZZ$200,MATCH(A107+1,J!$A$1:$A$200,0),MATCH(B$8,J!$A$1:$ZZ$1,0))&lt;&gt;"",A107+1,""),"")</f>
        <v/>
      </c>
      <c r="B108" s="42" t="str">
        <f>IFERROR(IF(INDEX(J!$A$1:$ZZ$200,MATCH($A108,J!$A$1:$A$200,0),MATCH(B$8,J!$A$1:$ZZ$1,0))&lt;&gt;"",INDEX(J!$A$1:$ZZ$200,MATCH($A108,J!$A$1:$A$200,0),MATCH(B$8,J!$A$1:$ZZ$1,0)),""),"")</f>
        <v/>
      </c>
      <c r="C108" s="43" t="str">
        <f>IFERROR(IF(INDEX(J!$A$1:$ZZ$200,MATCH($A108,J!$A$1:$A$200,0),MATCH(C$8,J!$A$1:$ZZ$1,0))&lt;&gt;"",INDEX(J!$A$1:$ZZ$200,MATCH($A108,J!$A$1:$A$200,0),MATCH(C$8,J!$A$1:$ZZ$1,0)),""),"")</f>
        <v/>
      </c>
      <c r="D108" s="10"/>
      <c r="E108" s="41" t="str">
        <f>IF(E107&lt;&gt;"",IF(INDEX(J!$A$1:$ZZ$200,MATCH(E107+1,J!$A$1:$A$200,0),MATCH(F$8,J!$A$1:$ZZ$1,0))&lt;&gt;"",E107+1,""),"")</f>
        <v/>
      </c>
      <c r="F108" s="43" t="str">
        <f>IFERROR(IF(INDEX(J!$A$1:$ZZ$200,MATCH($A108,J!$A$1:$A$200,0),MATCH(F$8,J!$A$1:$ZZ$1,0))&lt;&gt;"",INDEX(J!$A$1:$ZZ$200,MATCH($A108,J!$A$1:$A$200,0),MATCH(F$8,J!$A$1:$ZZ$1,0)),""),"")</f>
        <v/>
      </c>
      <c r="G108" s="43" t="str">
        <f>IFERROR(IF(INDEX(J!$A$1:$ZZ$200,MATCH($A108,J!$A$1:$A$200,0),MATCH(G$8,J!$A$1:$ZZ$1,0))&lt;&gt;"",INDEX(J!$A$1:$ZZ$200,MATCH($A108,J!$A$1:$A$200,0),MATCH(G$8,J!$A$1:$ZZ$1,0)),""),"")</f>
        <v/>
      </c>
      <c r="H108" s="43" t="str">
        <f>IFERROR(IF(INDEX(J!$A$1:$ZZ$200,MATCH($A108,J!$A$1:$A$200,0),MATCH(H$8,J!$A$1:$ZZ$1,0))&lt;&gt;"",INDEX(J!$A$1:$ZZ$200,MATCH($A108,J!$A$1:$A$200,0),MATCH(H$8,J!$A$1:$ZZ$1,0)),""),"")</f>
        <v/>
      </c>
      <c r="I108" s="43" t="str">
        <f>IFERROR(IF(INDEX(J!$A$1:$ZZ$200,MATCH($A108,J!$A$1:$A$200,0),MATCH(I$8,J!$A$1:$ZZ$1,0))&lt;&gt;"",INDEX(J!$A$1:$ZZ$200,MATCH($A108,J!$A$1:$A$200,0),MATCH(I$8,J!$A$1:$ZZ$1,0)),""),"")</f>
        <v/>
      </c>
      <c r="J108" s="44" t="str">
        <f>IFERROR(IF(INDEX(J!$A$1:$ZZ$200,MATCH($A108,J!$A$1:$A$200,0),MATCH(J$8,J!$A$1:$ZZ$1,0))&lt;&gt;"",INDEX(J!$A$1:$ZZ$200,MATCH($A108,J!$A$1:$A$200,0),MATCH(J$8,J!$A$1:$ZZ$1,0)),""),"")</f>
        <v/>
      </c>
      <c r="K108" s="10"/>
      <c r="L108" s="41" t="str">
        <f>IF(L107&lt;&gt;"",IF(INDEX(J!$A$1:$ZZ$200,MATCH(L107+1,J!$A$1:$A$200,0),MATCH(M$8,J!$A$1:$ZZ$1,0))&lt;&gt;"",L107+1,""),"")</f>
        <v/>
      </c>
      <c r="M108" s="43" t="str">
        <f>IFERROR(IF(INDEX(J!$A$1:$ZZ$200,MATCH($A108,J!$A$1:$A$200,0),MATCH(M$8,J!$A$1:$ZZ$1,0))&lt;&gt;"",INDEX(J!$A$1:$ZZ$200,MATCH($A108,J!$A$1:$A$200,0),MATCH(M$8,J!$A$1:$ZZ$1,0)),""),"")</f>
        <v/>
      </c>
      <c r="N108" s="43" t="str">
        <f>IFERROR(IF(INDEX(J!$A$1:$ZZ$200,MATCH($A108,J!$A$1:$A$200,0),MATCH(N$8,J!$A$1:$ZZ$1,0))&lt;&gt;"",INDEX(J!$A$1:$ZZ$200,MATCH($A108,J!$A$1:$A$200,0),MATCH(N$8,J!$A$1:$ZZ$1,0)),""),"")</f>
        <v/>
      </c>
      <c r="O108" s="43" t="str">
        <f>IFERROR(IF(INDEX(J!$A$1:$ZZ$200,MATCH($A108,J!$A$1:$A$200,0),MATCH(O$8,J!$A$1:$ZZ$1,0))&lt;&gt;"",INDEX(J!$A$1:$ZZ$200,MATCH($A108,J!$A$1:$A$200,0),MATCH(O$8,J!$A$1:$ZZ$1,0)),""),"")</f>
        <v/>
      </c>
      <c r="P108" s="10"/>
      <c r="Q108" s="41" t="str">
        <f>IF(Q107&lt;&gt;"",IF(INDEX(J!$A$1:$ZZ$200,MATCH(Q107+1,J!$A$1:$A$200,0),MATCH(R$8,J!$A$1:$ZZ$1,0))&lt;&gt;"",Q107+1,""),"")</f>
        <v/>
      </c>
      <c r="R108" s="43" t="str">
        <f>IFERROR(IF(INDEX(J!$A$1:$ZZ$200,MATCH($A108,J!$A$1:$A$200,0),MATCH(R$8,J!$A$1:$ZZ$1,0))&lt;&gt;"",INDEX(J!$A$1:$ZZ$200,MATCH($A108,J!$A$1:$A$200,0),MATCH(R$8,J!$A$1:$ZZ$1,0)),""),"")</f>
        <v/>
      </c>
      <c r="S108" s="43" t="str">
        <f>IFERROR(IF(INDEX(J!$A$1:$ZZ$200,MATCH($A108,J!$A$1:$A$200,0),MATCH(S$8,J!$A$1:$ZZ$1,0))&lt;&gt;"",INDEX(J!$A$1:$ZZ$200,MATCH($A108,J!$A$1:$A$200,0),MATCH(S$8,J!$A$1:$ZZ$1,0)),""),"")</f>
        <v/>
      </c>
      <c r="T108" s="43" t="str">
        <f>IFERROR(IF(INDEX(J!$A$1:$ZZ$200,MATCH($A108,J!$A$1:$A$200,0),MATCH(T$8,J!$A$1:$ZZ$1,0))&lt;&gt;"",INDEX(J!$A$1:$ZZ$200,MATCH($A108,J!$A$1:$A$200,0),MATCH(T$8,J!$A$1:$ZZ$1,0)),""),"")</f>
        <v/>
      </c>
      <c r="U108" s="43" t="str">
        <f>IFERROR(IF(INDEX(J!$A$1:$ZZ$200,MATCH($A108,J!$A$1:$A$200,0),MATCH(U$8,J!$A$1:$ZZ$1,0))&lt;&gt;"",INDEX(J!$A$1:$ZZ$200,MATCH($A108,J!$A$1:$A$200,0),MATCH(U$8,J!$A$1:$ZZ$1,0)),""),"")</f>
        <v/>
      </c>
    </row>
    <row r="109" spans="1:21">
      <c r="A109" s="41" t="str">
        <f>IF(A108&lt;&gt;"",IF(INDEX(J!$A$1:$ZZ$200,MATCH(A108+1,J!$A$1:$A$200,0),MATCH(B$8,J!$A$1:$ZZ$1,0))&lt;&gt;"",A108+1,""),"")</f>
        <v/>
      </c>
      <c r="B109" s="42" t="str">
        <f>IFERROR(IF(INDEX(J!$A$1:$ZZ$200,MATCH($A109,J!$A$1:$A$200,0),MATCH(B$8,J!$A$1:$ZZ$1,0))&lt;&gt;"",INDEX(J!$A$1:$ZZ$200,MATCH($A109,J!$A$1:$A$200,0),MATCH(B$8,J!$A$1:$ZZ$1,0)),""),"")</f>
        <v/>
      </c>
      <c r="C109" s="43" t="str">
        <f>IFERROR(IF(INDEX(J!$A$1:$ZZ$200,MATCH($A109,J!$A$1:$A$200,0),MATCH(C$8,J!$A$1:$ZZ$1,0))&lt;&gt;"",INDEX(J!$A$1:$ZZ$200,MATCH($A109,J!$A$1:$A$200,0),MATCH(C$8,J!$A$1:$ZZ$1,0)),""),"")</f>
        <v/>
      </c>
      <c r="D109" s="10"/>
      <c r="E109" s="41" t="str">
        <f>IF(E108&lt;&gt;"",IF(INDEX(J!$A$1:$ZZ$200,MATCH(E108+1,J!$A$1:$A$200,0),MATCH(F$8,J!$A$1:$ZZ$1,0))&lt;&gt;"",E108+1,""),"")</f>
        <v/>
      </c>
      <c r="F109" s="43" t="str">
        <f>IFERROR(IF(INDEX(J!$A$1:$ZZ$200,MATCH($A109,J!$A$1:$A$200,0),MATCH(F$8,J!$A$1:$ZZ$1,0))&lt;&gt;"",INDEX(J!$A$1:$ZZ$200,MATCH($A109,J!$A$1:$A$200,0),MATCH(F$8,J!$A$1:$ZZ$1,0)),""),"")</f>
        <v/>
      </c>
      <c r="G109" s="43" t="str">
        <f>IFERROR(IF(INDEX(J!$A$1:$ZZ$200,MATCH($A109,J!$A$1:$A$200,0),MATCH(G$8,J!$A$1:$ZZ$1,0))&lt;&gt;"",INDEX(J!$A$1:$ZZ$200,MATCH($A109,J!$A$1:$A$200,0),MATCH(G$8,J!$A$1:$ZZ$1,0)),""),"")</f>
        <v/>
      </c>
      <c r="H109" s="43" t="str">
        <f>IFERROR(IF(INDEX(J!$A$1:$ZZ$200,MATCH($A109,J!$A$1:$A$200,0),MATCH(H$8,J!$A$1:$ZZ$1,0))&lt;&gt;"",INDEX(J!$A$1:$ZZ$200,MATCH($A109,J!$A$1:$A$200,0),MATCH(H$8,J!$A$1:$ZZ$1,0)),""),"")</f>
        <v/>
      </c>
      <c r="I109" s="43" t="str">
        <f>IFERROR(IF(INDEX(J!$A$1:$ZZ$200,MATCH($A109,J!$A$1:$A$200,0),MATCH(I$8,J!$A$1:$ZZ$1,0))&lt;&gt;"",INDEX(J!$A$1:$ZZ$200,MATCH($A109,J!$A$1:$A$200,0),MATCH(I$8,J!$A$1:$ZZ$1,0)),""),"")</f>
        <v/>
      </c>
      <c r="J109" s="44" t="str">
        <f>IFERROR(IF(INDEX(J!$A$1:$ZZ$200,MATCH($A109,J!$A$1:$A$200,0),MATCH(J$8,J!$A$1:$ZZ$1,0))&lt;&gt;"",INDEX(J!$A$1:$ZZ$200,MATCH($A109,J!$A$1:$A$200,0),MATCH(J$8,J!$A$1:$ZZ$1,0)),""),"")</f>
        <v/>
      </c>
      <c r="K109" s="10"/>
      <c r="L109" s="41" t="str">
        <f>IF(L108&lt;&gt;"",IF(INDEX(J!$A$1:$ZZ$200,MATCH(L108+1,J!$A$1:$A$200,0),MATCH(M$8,J!$A$1:$ZZ$1,0))&lt;&gt;"",L108+1,""),"")</f>
        <v/>
      </c>
      <c r="M109" s="43" t="str">
        <f>IFERROR(IF(INDEX(J!$A$1:$ZZ$200,MATCH($A109,J!$A$1:$A$200,0),MATCH(M$8,J!$A$1:$ZZ$1,0))&lt;&gt;"",INDEX(J!$A$1:$ZZ$200,MATCH($A109,J!$A$1:$A$200,0),MATCH(M$8,J!$A$1:$ZZ$1,0)),""),"")</f>
        <v/>
      </c>
      <c r="N109" s="43" t="str">
        <f>IFERROR(IF(INDEX(J!$A$1:$ZZ$200,MATCH($A109,J!$A$1:$A$200,0),MATCH(N$8,J!$A$1:$ZZ$1,0))&lt;&gt;"",INDEX(J!$A$1:$ZZ$200,MATCH($A109,J!$A$1:$A$200,0),MATCH(N$8,J!$A$1:$ZZ$1,0)),""),"")</f>
        <v/>
      </c>
      <c r="O109" s="43" t="str">
        <f>IFERROR(IF(INDEX(J!$A$1:$ZZ$200,MATCH($A109,J!$A$1:$A$200,0),MATCH(O$8,J!$A$1:$ZZ$1,0))&lt;&gt;"",INDEX(J!$A$1:$ZZ$200,MATCH($A109,J!$A$1:$A$200,0),MATCH(O$8,J!$A$1:$ZZ$1,0)),""),"")</f>
        <v/>
      </c>
      <c r="P109" s="10"/>
      <c r="Q109" s="41" t="str">
        <f>IF(Q108&lt;&gt;"",IF(INDEX(J!$A$1:$ZZ$200,MATCH(Q108+1,J!$A$1:$A$200,0),MATCH(R$8,J!$A$1:$ZZ$1,0))&lt;&gt;"",Q108+1,""),"")</f>
        <v/>
      </c>
      <c r="R109" s="43" t="str">
        <f>IFERROR(IF(INDEX(J!$A$1:$ZZ$200,MATCH($A109,J!$A$1:$A$200,0),MATCH(R$8,J!$A$1:$ZZ$1,0))&lt;&gt;"",INDEX(J!$A$1:$ZZ$200,MATCH($A109,J!$A$1:$A$200,0),MATCH(R$8,J!$A$1:$ZZ$1,0)),""),"")</f>
        <v/>
      </c>
      <c r="S109" s="43" t="str">
        <f>IFERROR(IF(INDEX(J!$A$1:$ZZ$200,MATCH($A109,J!$A$1:$A$200,0),MATCH(S$8,J!$A$1:$ZZ$1,0))&lt;&gt;"",INDEX(J!$A$1:$ZZ$200,MATCH($A109,J!$A$1:$A$200,0),MATCH(S$8,J!$A$1:$ZZ$1,0)),""),"")</f>
        <v/>
      </c>
      <c r="T109" s="43" t="str">
        <f>IFERROR(IF(INDEX(J!$A$1:$ZZ$200,MATCH($A109,J!$A$1:$A$200,0),MATCH(T$8,J!$A$1:$ZZ$1,0))&lt;&gt;"",INDEX(J!$A$1:$ZZ$200,MATCH($A109,J!$A$1:$A$200,0),MATCH(T$8,J!$A$1:$ZZ$1,0)),""),"")</f>
        <v/>
      </c>
      <c r="U109" s="43" t="str">
        <f>IFERROR(IF(INDEX(J!$A$1:$ZZ$200,MATCH($A109,J!$A$1:$A$200,0),MATCH(U$8,J!$A$1:$ZZ$1,0))&lt;&gt;"",INDEX(J!$A$1:$ZZ$200,MATCH($A109,J!$A$1:$A$200,0),MATCH(U$8,J!$A$1:$ZZ$1,0)),""),"")</f>
        <v/>
      </c>
    </row>
    <row r="110" spans="1:21">
      <c r="A110" s="41" t="str">
        <f>IF(A109&lt;&gt;"",IF(INDEX(J!$A$1:$ZZ$200,MATCH(A109+1,J!$A$1:$A$200,0),MATCH(B$8,J!$A$1:$ZZ$1,0))&lt;&gt;"",A109+1,""),"")</f>
        <v/>
      </c>
      <c r="B110" s="42" t="str">
        <f>IFERROR(IF(INDEX(J!$A$1:$ZZ$200,MATCH($A110,J!$A$1:$A$200,0),MATCH(B$8,J!$A$1:$ZZ$1,0))&lt;&gt;"",INDEX(J!$A$1:$ZZ$200,MATCH($A110,J!$A$1:$A$200,0),MATCH(B$8,J!$A$1:$ZZ$1,0)),""),"")</f>
        <v/>
      </c>
      <c r="C110" s="43" t="str">
        <f>IFERROR(IF(INDEX(J!$A$1:$ZZ$200,MATCH($A110,J!$A$1:$A$200,0),MATCH(C$8,J!$A$1:$ZZ$1,0))&lt;&gt;"",INDEX(J!$A$1:$ZZ$200,MATCH($A110,J!$A$1:$A$200,0),MATCH(C$8,J!$A$1:$ZZ$1,0)),""),"")</f>
        <v/>
      </c>
      <c r="D110" s="10"/>
      <c r="E110" s="41" t="str">
        <f>IF(E109&lt;&gt;"",IF(INDEX(J!$A$1:$ZZ$200,MATCH(E109+1,J!$A$1:$A$200,0),MATCH(F$8,J!$A$1:$ZZ$1,0))&lt;&gt;"",E109+1,""),"")</f>
        <v/>
      </c>
      <c r="F110" s="43" t="str">
        <f>IFERROR(IF(INDEX(J!$A$1:$ZZ$200,MATCH($A110,J!$A$1:$A$200,0),MATCH(F$8,J!$A$1:$ZZ$1,0))&lt;&gt;"",INDEX(J!$A$1:$ZZ$200,MATCH($A110,J!$A$1:$A$200,0),MATCH(F$8,J!$A$1:$ZZ$1,0)),""),"")</f>
        <v/>
      </c>
      <c r="G110" s="43" t="str">
        <f>IFERROR(IF(INDEX(J!$A$1:$ZZ$200,MATCH($A110,J!$A$1:$A$200,0),MATCH(G$8,J!$A$1:$ZZ$1,0))&lt;&gt;"",INDEX(J!$A$1:$ZZ$200,MATCH($A110,J!$A$1:$A$200,0),MATCH(G$8,J!$A$1:$ZZ$1,0)),""),"")</f>
        <v/>
      </c>
      <c r="H110" s="43" t="str">
        <f>IFERROR(IF(INDEX(J!$A$1:$ZZ$200,MATCH($A110,J!$A$1:$A$200,0),MATCH(H$8,J!$A$1:$ZZ$1,0))&lt;&gt;"",INDEX(J!$A$1:$ZZ$200,MATCH($A110,J!$A$1:$A$200,0),MATCH(H$8,J!$A$1:$ZZ$1,0)),""),"")</f>
        <v/>
      </c>
      <c r="I110" s="43" t="str">
        <f>IFERROR(IF(INDEX(J!$A$1:$ZZ$200,MATCH($A110,J!$A$1:$A$200,0),MATCH(I$8,J!$A$1:$ZZ$1,0))&lt;&gt;"",INDEX(J!$A$1:$ZZ$200,MATCH($A110,J!$A$1:$A$200,0),MATCH(I$8,J!$A$1:$ZZ$1,0)),""),"")</f>
        <v/>
      </c>
      <c r="J110" s="44" t="str">
        <f>IFERROR(IF(INDEX(J!$A$1:$ZZ$200,MATCH($A110,J!$A$1:$A$200,0),MATCH(J$8,J!$A$1:$ZZ$1,0))&lt;&gt;"",INDEX(J!$A$1:$ZZ$200,MATCH($A110,J!$A$1:$A$200,0),MATCH(J$8,J!$A$1:$ZZ$1,0)),""),"")</f>
        <v/>
      </c>
      <c r="K110" s="10"/>
      <c r="L110" s="41" t="str">
        <f>IF(L109&lt;&gt;"",IF(INDEX(J!$A$1:$ZZ$200,MATCH(L109+1,J!$A$1:$A$200,0),MATCH(M$8,J!$A$1:$ZZ$1,0))&lt;&gt;"",L109+1,""),"")</f>
        <v/>
      </c>
      <c r="M110" s="43" t="str">
        <f>IFERROR(IF(INDEX(J!$A$1:$ZZ$200,MATCH($A110,J!$A$1:$A$200,0),MATCH(M$8,J!$A$1:$ZZ$1,0))&lt;&gt;"",INDEX(J!$A$1:$ZZ$200,MATCH($A110,J!$A$1:$A$200,0),MATCH(M$8,J!$A$1:$ZZ$1,0)),""),"")</f>
        <v/>
      </c>
      <c r="N110" s="43" t="str">
        <f>IFERROR(IF(INDEX(J!$A$1:$ZZ$200,MATCH($A110,J!$A$1:$A$200,0),MATCH(N$8,J!$A$1:$ZZ$1,0))&lt;&gt;"",INDEX(J!$A$1:$ZZ$200,MATCH($A110,J!$A$1:$A$200,0),MATCH(N$8,J!$A$1:$ZZ$1,0)),""),"")</f>
        <v/>
      </c>
      <c r="O110" s="43" t="str">
        <f>IFERROR(IF(INDEX(J!$A$1:$ZZ$200,MATCH($A110,J!$A$1:$A$200,0),MATCH(O$8,J!$A$1:$ZZ$1,0))&lt;&gt;"",INDEX(J!$A$1:$ZZ$200,MATCH($A110,J!$A$1:$A$200,0),MATCH(O$8,J!$A$1:$ZZ$1,0)),""),"")</f>
        <v/>
      </c>
      <c r="P110" s="10"/>
      <c r="Q110" s="41" t="str">
        <f>IF(Q109&lt;&gt;"",IF(INDEX(J!$A$1:$ZZ$200,MATCH(Q109+1,J!$A$1:$A$200,0),MATCH(R$8,J!$A$1:$ZZ$1,0))&lt;&gt;"",Q109+1,""),"")</f>
        <v/>
      </c>
      <c r="R110" s="43" t="str">
        <f>IFERROR(IF(INDEX(J!$A$1:$ZZ$200,MATCH($A110,J!$A$1:$A$200,0),MATCH(R$8,J!$A$1:$ZZ$1,0))&lt;&gt;"",INDEX(J!$A$1:$ZZ$200,MATCH($A110,J!$A$1:$A$200,0),MATCH(R$8,J!$A$1:$ZZ$1,0)),""),"")</f>
        <v/>
      </c>
      <c r="S110" s="43" t="str">
        <f>IFERROR(IF(INDEX(J!$A$1:$ZZ$200,MATCH($A110,J!$A$1:$A$200,0),MATCH(S$8,J!$A$1:$ZZ$1,0))&lt;&gt;"",INDEX(J!$A$1:$ZZ$200,MATCH($A110,J!$A$1:$A$200,0),MATCH(S$8,J!$A$1:$ZZ$1,0)),""),"")</f>
        <v/>
      </c>
      <c r="T110" s="43" t="str">
        <f>IFERROR(IF(INDEX(J!$A$1:$ZZ$200,MATCH($A110,J!$A$1:$A$200,0),MATCH(T$8,J!$A$1:$ZZ$1,0))&lt;&gt;"",INDEX(J!$A$1:$ZZ$200,MATCH($A110,J!$A$1:$A$200,0),MATCH(T$8,J!$A$1:$ZZ$1,0)),""),"")</f>
        <v/>
      </c>
      <c r="U110" s="43" t="str">
        <f>IFERROR(IF(INDEX(J!$A$1:$ZZ$200,MATCH($A110,J!$A$1:$A$200,0),MATCH(U$8,J!$A$1:$ZZ$1,0))&lt;&gt;"",INDEX(J!$A$1:$ZZ$200,MATCH($A110,J!$A$1:$A$200,0),MATCH(U$8,J!$A$1:$ZZ$1,0)),""),"")</f>
        <v/>
      </c>
    </row>
    <row r="111" spans="1:21">
      <c r="A111" s="62" t="str">
        <f>IF(A110&lt;&gt;"",IF(INDEX(J!$A$1:$ZZ$200,MATCH(A110+1,J!$A$1:$A$200,0),MATCH(B$8,J!$A$1:$ZZ$1,0))&lt;&gt;"",A110+1,""),"")</f>
        <v/>
      </c>
      <c r="B111" s="63" t="str">
        <f>IFERROR(IF(INDEX(J!$A$1:$ZZ$200,MATCH($A111,J!$A$1:$A$200,0),MATCH(B$8,J!$A$1:$ZZ$1,0))&lt;&gt;"",INDEX(J!$A$1:$ZZ$200,MATCH($A111,J!$A$1:$A$200,0),MATCH(B$8,J!$A$1:$ZZ$1,0)),""),"")</f>
        <v/>
      </c>
      <c r="C111" s="64" t="str">
        <f>IFERROR(IF(INDEX(J!$A$1:$ZZ$200,MATCH($A111,J!$A$1:$A$200,0),MATCH(C$8,J!$A$1:$ZZ$1,0))&lt;&gt;"",INDEX(J!$A$1:$ZZ$200,MATCH($A111,J!$A$1:$A$200,0),MATCH(C$8,J!$A$1:$ZZ$1,0)),""),"")</f>
        <v/>
      </c>
      <c r="D111" s="10"/>
      <c r="E111" s="62" t="str">
        <f>IF(E110&lt;&gt;"",IF(INDEX(J!$A$1:$ZZ$200,MATCH(E110+1,J!$A$1:$A$200,0),MATCH(F$8,J!$A$1:$ZZ$1,0))&lt;&gt;"",E110+1,""),"")</f>
        <v/>
      </c>
      <c r="F111" s="64" t="str">
        <f>IFERROR(IF(INDEX(J!$A$1:$ZZ$200,MATCH($A111,J!$A$1:$A$200,0),MATCH(F$8,J!$A$1:$ZZ$1,0))&lt;&gt;"",INDEX(J!$A$1:$ZZ$200,MATCH($A111,J!$A$1:$A$200,0),MATCH(F$8,J!$A$1:$ZZ$1,0)),""),"")</f>
        <v/>
      </c>
      <c r="G111" s="64" t="str">
        <f>IFERROR(IF(INDEX(J!$A$1:$ZZ$200,MATCH($A111,J!$A$1:$A$200,0),MATCH(G$8,J!$A$1:$ZZ$1,0))&lt;&gt;"",INDEX(J!$A$1:$ZZ$200,MATCH($A111,J!$A$1:$A$200,0),MATCH(G$8,J!$A$1:$ZZ$1,0)),""),"")</f>
        <v/>
      </c>
      <c r="H111" s="64" t="str">
        <f>IFERROR(IF(INDEX(J!$A$1:$ZZ$200,MATCH($A111,J!$A$1:$A$200,0),MATCH(H$8,J!$A$1:$ZZ$1,0))&lt;&gt;"",INDEX(J!$A$1:$ZZ$200,MATCH($A111,J!$A$1:$A$200,0),MATCH(H$8,J!$A$1:$ZZ$1,0)),""),"")</f>
        <v/>
      </c>
      <c r="I111" s="64" t="str">
        <f>IFERROR(IF(INDEX(J!$A$1:$ZZ$200,MATCH($A111,J!$A$1:$A$200,0),MATCH(I$8,J!$A$1:$ZZ$1,0))&lt;&gt;"",INDEX(J!$A$1:$ZZ$200,MATCH($A111,J!$A$1:$A$200,0),MATCH(I$8,J!$A$1:$ZZ$1,0)),""),"")</f>
        <v/>
      </c>
      <c r="J111" s="45" t="str">
        <f>IFERROR(IF(INDEX(J!$A$1:$ZZ$200,MATCH($A111,J!$A$1:$A$200,0),MATCH(J$8,J!$A$1:$ZZ$1,0))&lt;&gt;"",INDEX(J!$A$1:$ZZ$200,MATCH($A111,J!$A$1:$A$200,0),MATCH(J$8,J!$A$1:$ZZ$1,0)),""),"")</f>
        <v/>
      </c>
      <c r="K111" s="10"/>
      <c r="L111" s="41" t="str">
        <f>IF(L110&lt;&gt;"",IF(INDEX(J!$A$1:$ZZ$200,MATCH(L110+1,J!$A$1:$A$200,0),MATCH(M$8,J!$A$1:$ZZ$1,0))&lt;&gt;"",L110+1,""),"")</f>
        <v/>
      </c>
      <c r="M111" s="43" t="str">
        <f>IFERROR(IF(INDEX(J!$A$1:$ZZ$200,MATCH($A111,J!$A$1:$A$200,0),MATCH(M$8,J!$A$1:$ZZ$1,0))&lt;&gt;"",INDEX(J!$A$1:$ZZ$200,MATCH($A111,J!$A$1:$A$200,0),MATCH(M$8,J!$A$1:$ZZ$1,0)),""),"")</f>
        <v/>
      </c>
      <c r="N111" s="43" t="str">
        <f>IFERROR(IF(INDEX(J!$A$1:$ZZ$200,MATCH($A111,J!$A$1:$A$200,0),MATCH(N$8,J!$A$1:$ZZ$1,0))&lt;&gt;"",INDEX(J!$A$1:$ZZ$200,MATCH($A111,J!$A$1:$A$200,0),MATCH(N$8,J!$A$1:$ZZ$1,0)),""),"")</f>
        <v/>
      </c>
      <c r="O111" s="43" t="str">
        <f>IFERROR(IF(INDEX(J!$A$1:$ZZ$200,MATCH($A111,J!$A$1:$A$200,0),MATCH(O$8,J!$A$1:$ZZ$1,0))&lt;&gt;"",INDEX(J!$A$1:$ZZ$200,MATCH($A111,J!$A$1:$A$200,0),MATCH(O$8,J!$A$1:$ZZ$1,0)),""),"")</f>
        <v/>
      </c>
      <c r="P111" s="10"/>
      <c r="Q111" s="62" t="str">
        <f>IF(Q110&lt;&gt;"",IF(INDEX(J!$A$1:$ZZ$200,MATCH(Q110+1,J!$A$1:$A$200,0),MATCH(R$8,J!$A$1:$ZZ$1,0))&lt;&gt;"",Q110+1,""),"")</f>
        <v/>
      </c>
      <c r="R111" s="64" t="str">
        <f>IFERROR(IF(INDEX(J!$A$1:$ZZ$200,MATCH($A111,J!$A$1:$A$200,0),MATCH(R$8,J!$A$1:$ZZ$1,0))&lt;&gt;"",INDEX(J!$A$1:$ZZ$200,MATCH($A111,J!$A$1:$A$200,0),MATCH(R$8,J!$A$1:$ZZ$1,0)),""),"")</f>
        <v/>
      </c>
      <c r="S111" s="64" t="str">
        <f>IFERROR(IF(INDEX(J!$A$1:$ZZ$200,MATCH($A111,J!$A$1:$A$200,0),MATCH(S$8,J!$A$1:$ZZ$1,0))&lt;&gt;"",INDEX(J!$A$1:$ZZ$200,MATCH($A111,J!$A$1:$A$200,0),MATCH(S$8,J!$A$1:$ZZ$1,0)),""),"")</f>
        <v/>
      </c>
      <c r="T111" s="64" t="str">
        <f>IFERROR(IF(INDEX(J!$A$1:$ZZ$200,MATCH($A111,J!$A$1:$A$200,0),MATCH(T$8,J!$A$1:$ZZ$1,0))&lt;&gt;"",INDEX(J!$A$1:$ZZ$200,MATCH($A111,J!$A$1:$A$200,0),MATCH(T$8,J!$A$1:$ZZ$1,0)),""),"")</f>
        <v/>
      </c>
      <c r="U111" s="64" t="str">
        <f>IFERROR(IF(INDEX(J!$A$1:$ZZ$200,MATCH($A111,J!$A$1:$A$200,0),MATCH(U$8,J!$A$1:$ZZ$1,0))&lt;&gt;"",INDEX(J!$A$1:$ZZ$200,MATCH($A111,J!$A$1:$A$200,0),MATCH(U$8,J!$A$1:$ZZ$1,0)),""),"")</f>
        <v/>
      </c>
    </row>
    <row r="112" spans="1:21">
      <c r="A112" s="39"/>
      <c r="B112" s="39"/>
      <c r="C112" s="39"/>
      <c r="D112" s="10"/>
      <c r="E112" s="39"/>
      <c r="F112" s="39"/>
      <c r="G112" s="39"/>
      <c r="H112" s="39"/>
      <c r="I112" s="39"/>
      <c r="J112" s="39"/>
      <c r="K112" s="10"/>
      <c r="L112" s="65"/>
      <c r="M112" s="65"/>
      <c r="N112" s="65"/>
      <c r="O112" s="65"/>
      <c r="P112" s="10"/>
      <c r="Q112" s="39"/>
      <c r="R112" s="39"/>
      <c r="S112" s="39"/>
      <c r="T112" s="39"/>
      <c r="U112" s="39"/>
    </row>
    <row r="113" spans="1:21">
      <c r="A113" s="39"/>
      <c r="B113" s="39"/>
      <c r="C113" s="39"/>
      <c r="D113" s="10"/>
      <c r="E113" s="39"/>
      <c r="F113" s="39"/>
      <c r="G113" s="39"/>
      <c r="H113" s="39"/>
      <c r="I113" s="39"/>
      <c r="J113" s="39"/>
      <c r="K113" s="10"/>
      <c r="L113" s="65"/>
      <c r="M113" s="65"/>
      <c r="N113" s="65"/>
      <c r="O113" s="65"/>
      <c r="P113" s="10"/>
      <c r="Q113" s="39"/>
      <c r="R113" s="39"/>
      <c r="S113" s="39"/>
      <c r="T113" s="39"/>
      <c r="U113" s="39"/>
    </row>
    <row r="114" spans="1:21">
      <c r="A114" s="39"/>
      <c r="B114" s="39"/>
      <c r="C114" s="39"/>
      <c r="D114" s="10"/>
      <c r="E114" s="39"/>
      <c r="F114" s="39"/>
      <c r="G114" s="39"/>
      <c r="H114" s="39"/>
      <c r="I114" s="39"/>
      <c r="J114" s="39"/>
      <c r="K114" s="10"/>
      <c r="L114" s="65"/>
      <c r="M114" s="65"/>
      <c r="N114" s="65"/>
      <c r="O114" s="65"/>
      <c r="P114" s="10"/>
      <c r="Q114" s="39"/>
      <c r="R114" s="39"/>
      <c r="S114" s="39"/>
      <c r="T114" s="39"/>
      <c r="U114" s="39"/>
    </row>
    <row r="115" spans="1:21">
      <c r="A115" s="39"/>
      <c r="B115" s="39"/>
      <c r="C115" s="39"/>
      <c r="D115" s="10"/>
      <c r="E115" s="39"/>
      <c r="F115" s="39"/>
      <c r="G115" s="39"/>
      <c r="H115" s="39"/>
      <c r="I115" s="39"/>
      <c r="J115" s="39"/>
      <c r="K115" s="10"/>
      <c r="L115" s="65"/>
      <c r="M115" s="65"/>
      <c r="N115" s="65"/>
      <c r="O115" s="65"/>
      <c r="P115" s="10"/>
      <c r="Q115" s="39"/>
      <c r="R115" s="39"/>
      <c r="S115" s="39"/>
      <c r="T115" s="39"/>
      <c r="U115" s="39"/>
    </row>
    <row r="116" spans="1:21">
      <c r="A116" s="39"/>
      <c r="B116" s="39"/>
      <c r="C116" s="39"/>
      <c r="D116" s="10"/>
      <c r="E116" s="39"/>
      <c r="F116" s="39"/>
      <c r="G116" s="39"/>
      <c r="H116" s="39"/>
      <c r="I116" s="39"/>
      <c r="J116" s="39"/>
      <c r="K116" s="10"/>
      <c r="L116" s="65"/>
      <c r="M116" s="65"/>
      <c r="N116" s="65"/>
      <c r="O116" s="65"/>
      <c r="P116" s="10"/>
      <c r="Q116" s="39"/>
      <c r="R116" s="39"/>
      <c r="S116" s="39"/>
      <c r="T116" s="39"/>
      <c r="U116" s="39"/>
    </row>
    <row r="117" spans="1:21">
      <c r="A117" s="39"/>
      <c r="B117" s="39"/>
      <c r="C117" s="39"/>
      <c r="D117" s="10"/>
      <c r="E117" s="39"/>
      <c r="F117" s="39"/>
      <c r="G117" s="39"/>
      <c r="H117" s="39"/>
      <c r="I117" s="39"/>
      <c r="J117" s="39"/>
      <c r="K117" s="10"/>
      <c r="L117" s="65"/>
      <c r="M117" s="65"/>
      <c r="N117" s="65"/>
      <c r="O117" s="65"/>
      <c r="P117" s="10"/>
      <c r="Q117" s="39"/>
      <c r="R117" s="39"/>
      <c r="S117" s="39"/>
      <c r="T117" s="39"/>
      <c r="U117" s="39"/>
    </row>
    <row r="118" spans="1:21">
      <c r="A118" s="39"/>
      <c r="B118" s="39"/>
      <c r="C118" s="39"/>
      <c r="D118" s="10"/>
      <c r="E118" s="39"/>
      <c r="F118" s="39"/>
      <c r="G118" s="39"/>
      <c r="H118" s="39"/>
      <c r="I118" s="39"/>
      <c r="J118" s="39"/>
      <c r="K118" s="10"/>
      <c r="L118" s="65"/>
      <c r="M118" s="65"/>
      <c r="N118" s="65"/>
      <c r="O118" s="65"/>
      <c r="P118" s="10"/>
      <c r="Q118" s="39"/>
      <c r="R118" s="39"/>
      <c r="S118" s="39"/>
      <c r="T118" s="39"/>
      <c r="U118" s="39"/>
    </row>
    <row r="119" spans="1:21">
      <c r="A119" s="39"/>
      <c r="B119" s="39"/>
      <c r="C119" s="39"/>
      <c r="D119" s="10"/>
      <c r="E119" s="39"/>
      <c r="F119" s="39"/>
      <c r="G119" s="39"/>
      <c r="H119" s="39"/>
      <c r="I119" s="39"/>
      <c r="J119" s="39"/>
      <c r="K119" s="10"/>
      <c r="L119" s="65"/>
      <c r="M119" s="65"/>
      <c r="N119" s="65"/>
      <c r="O119" s="65"/>
      <c r="P119" s="10"/>
      <c r="Q119" s="39"/>
      <c r="R119" s="39"/>
      <c r="S119" s="39"/>
      <c r="T119" s="39"/>
      <c r="U119" s="39"/>
    </row>
    <row r="120" spans="1:21">
      <c r="A120" s="39"/>
      <c r="B120" s="39"/>
      <c r="C120" s="39"/>
      <c r="D120" s="10"/>
      <c r="E120" s="39"/>
      <c r="F120" s="39"/>
      <c r="G120" s="39"/>
      <c r="H120" s="39"/>
      <c r="I120" s="39"/>
      <c r="J120" s="39"/>
      <c r="K120" s="10"/>
      <c r="L120" s="65"/>
      <c r="M120" s="65"/>
      <c r="N120" s="65"/>
      <c r="O120" s="65"/>
      <c r="P120" s="10"/>
      <c r="Q120" s="39"/>
      <c r="R120" s="39"/>
      <c r="S120" s="39"/>
      <c r="T120" s="39"/>
      <c r="U120" s="39"/>
    </row>
    <row r="121" spans="1:21">
      <c r="A121" s="39"/>
      <c r="B121" s="39"/>
      <c r="C121" s="39"/>
      <c r="D121" s="10"/>
      <c r="E121" s="39"/>
      <c r="F121" s="39"/>
      <c r="G121" s="39"/>
      <c r="H121" s="39"/>
      <c r="I121" s="39"/>
      <c r="J121" s="39"/>
      <c r="K121" s="10"/>
      <c r="L121" s="65"/>
      <c r="M121" s="65"/>
      <c r="N121" s="65"/>
      <c r="O121" s="65"/>
      <c r="P121" s="10"/>
      <c r="Q121" s="39"/>
      <c r="R121" s="39"/>
      <c r="S121" s="39"/>
      <c r="T121" s="39"/>
      <c r="U121" s="39"/>
    </row>
    <row r="122" spans="1:21">
      <c r="A122" s="39"/>
      <c r="B122" s="39"/>
      <c r="C122" s="39"/>
      <c r="D122" s="10"/>
      <c r="E122" s="39"/>
      <c r="F122" s="39"/>
      <c r="G122" s="39"/>
      <c r="H122" s="39"/>
      <c r="I122" s="39"/>
      <c r="J122" s="39"/>
      <c r="K122" s="10"/>
      <c r="L122" s="65"/>
      <c r="M122" s="65"/>
      <c r="N122" s="65"/>
      <c r="O122" s="65"/>
      <c r="P122" s="10"/>
      <c r="Q122" s="39"/>
      <c r="R122" s="39"/>
      <c r="S122" s="39"/>
      <c r="T122" s="39"/>
      <c r="U122" s="39"/>
    </row>
    <row r="123" spans="1:21">
      <c r="A123" s="39"/>
      <c r="B123" s="39"/>
      <c r="C123" s="39"/>
      <c r="D123" s="10"/>
      <c r="E123" s="39"/>
      <c r="F123" s="39"/>
      <c r="G123" s="39"/>
      <c r="H123" s="39"/>
      <c r="I123" s="39"/>
      <c r="J123" s="39"/>
      <c r="K123" s="10"/>
      <c r="L123" s="65"/>
      <c r="M123" s="65"/>
      <c r="N123" s="65"/>
      <c r="O123" s="65"/>
      <c r="P123" s="10"/>
      <c r="Q123" s="39"/>
      <c r="R123" s="39"/>
      <c r="S123" s="39"/>
      <c r="T123" s="39"/>
      <c r="U123" s="39"/>
    </row>
    <row r="124" spans="1:21">
      <c r="A124" s="39"/>
      <c r="B124" s="39"/>
      <c r="C124" s="39"/>
      <c r="D124" s="10"/>
      <c r="E124" s="39"/>
      <c r="F124" s="39"/>
      <c r="G124" s="39"/>
      <c r="H124" s="39"/>
      <c r="I124" s="39"/>
      <c r="J124" s="39"/>
      <c r="K124" s="10"/>
      <c r="L124" s="65"/>
      <c r="M124" s="65"/>
      <c r="N124" s="65"/>
      <c r="O124" s="65"/>
      <c r="P124" s="10"/>
      <c r="Q124" s="39"/>
      <c r="R124" s="39"/>
      <c r="S124" s="39"/>
      <c r="T124" s="39"/>
      <c r="U124" s="39"/>
    </row>
    <row r="125" spans="1:21">
      <c r="A125" s="39"/>
      <c r="B125" s="39"/>
      <c r="C125" s="39"/>
      <c r="D125" s="10"/>
      <c r="E125" s="39"/>
      <c r="F125" s="39"/>
      <c r="G125" s="39"/>
      <c r="H125" s="39"/>
      <c r="I125" s="39"/>
      <c r="J125" s="39"/>
      <c r="K125" s="10"/>
      <c r="L125" s="65"/>
      <c r="M125" s="65"/>
      <c r="N125" s="65"/>
      <c r="O125" s="65"/>
      <c r="P125" s="10"/>
      <c r="Q125" s="39"/>
      <c r="R125" s="39"/>
      <c r="S125" s="39"/>
      <c r="T125" s="39"/>
      <c r="U125" s="39"/>
    </row>
    <row r="126" spans="1:21">
      <c r="A126" s="39"/>
      <c r="B126" s="39"/>
      <c r="C126" s="39"/>
      <c r="D126" s="10"/>
      <c r="E126" s="39"/>
      <c r="F126" s="39"/>
      <c r="G126" s="39"/>
      <c r="H126" s="39"/>
      <c r="I126" s="39"/>
      <c r="J126" s="39"/>
      <c r="K126" s="10"/>
      <c r="L126" s="65"/>
      <c r="M126" s="65"/>
      <c r="N126" s="65"/>
      <c r="O126" s="65"/>
      <c r="P126" s="10"/>
      <c r="Q126" s="39"/>
      <c r="R126" s="39"/>
      <c r="S126" s="39"/>
      <c r="T126" s="39"/>
      <c r="U126" s="39"/>
    </row>
    <row r="127" spans="1:21">
      <c r="A127" s="39"/>
      <c r="B127" s="39"/>
      <c r="C127" s="39"/>
      <c r="D127" s="10"/>
      <c r="E127" s="39"/>
      <c r="F127" s="39"/>
      <c r="G127" s="39"/>
      <c r="H127" s="39"/>
      <c r="I127" s="39"/>
      <c r="J127" s="39"/>
      <c r="K127" s="10"/>
      <c r="L127" s="65"/>
      <c r="M127" s="65"/>
      <c r="N127" s="65"/>
      <c r="O127" s="65"/>
      <c r="P127" s="10"/>
      <c r="Q127" s="39"/>
      <c r="R127" s="39"/>
      <c r="S127" s="39"/>
      <c r="T127" s="39"/>
      <c r="U127" s="39"/>
    </row>
    <row r="128" spans="1:21">
      <c r="A128" s="39"/>
      <c r="B128" s="39"/>
      <c r="C128" s="39"/>
      <c r="D128" s="10"/>
      <c r="E128" s="39"/>
      <c r="F128" s="39"/>
      <c r="G128" s="39"/>
      <c r="H128" s="39"/>
      <c r="I128" s="39"/>
      <c r="J128" s="39"/>
      <c r="K128" s="10"/>
      <c r="L128" s="65"/>
      <c r="M128" s="65"/>
      <c r="N128" s="65"/>
      <c r="O128" s="65"/>
      <c r="P128" s="10"/>
      <c r="Q128" s="39"/>
      <c r="R128" s="39"/>
      <c r="S128" s="39"/>
      <c r="T128" s="39"/>
      <c r="U128" s="39"/>
    </row>
    <row r="129" spans="1:21">
      <c r="A129" s="39"/>
      <c r="B129" s="39"/>
      <c r="C129" s="39"/>
      <c r="D129" s="10"/>
      <c r="E129" s="39"/>
      <c r="F129" s="39"/>
      <c r="G129" s="39"/>
      <c r="H129" s="39"/>
      <c r="I129" s="39"/>
      <c r="J129" s="39"/>
      <c r="K129" s="10"/>
      <c r="L129" s="65"/>
      <c r="M129" s="65"/>
      <c r="N129" s="65"/>
      <c r="O129" s="65"/>
      <c r="P129" s="10"/>
      <c r="Q129" s="39"/>
      <c r="R129" s="39"/>
      <c r="S129" s="39"/>
      <c r="T129" s="39"/>
      <c r="U129" s="39"/>
    </row>
    <row r="130" spans="1:21">
      <c r="A130" s="39"/>
      <c r="B130" s="39"/>
      <c r="C130" s="39"/>
      <c r="D130" s="10"/>
      <c r="E130" s="39"/>
      <c r="F130" s="39"/>
      <c r="G130" s="39"/>
      <c r="H130" s="39"/>
      <c r="I130" s="39"/>
      <c r="J130" s="39"/>
      <c r="K130" s="10"/>
      <c r="L130" s="65"/>
      <c r="M130" s="65"/>
      <c r="N130" s="65"/>
      <c r="O130" s="65"/>
      <c r="P130" s="10"/>
      <c r="Q130" s="39"/>
      <c r="R130" s="39"/>
      <c r="S130" s="39"/>
      <c r="T130" s="39"/>
      <c r="U130" s="39"/>
    </row>
    <row r="131" spans="1:21">
      <c r="A131" s="39"/>
      <c r="B131" s="39"/>
      <c r="C131" s="39"/>
      <c r="D131" s="10"/>
      <c r="E131" s="39"/>
      <c r="F131" s="39"/>
      <c r="G131" s="39"/>
      <c r="H131" s="39"/>
      <c r="I131" s="39"/>
      <c r="J131" s="39"/>
      <c r="K131" s="10"/>
      <c r="L131" s="65"/>
      <c r="M131" s="65"/>
      <c r="N131" s="65"/>
      <c r="O131" s="65"/>
      <c r="P131" s="10"/>
      <c r="Q131" s="39"/>
      <c r="R131" s="39"/>
      <c r="S131" s="39"/>
      <c r="T131" s="39"/>
      <c r="U131" s="39"/>
    </row>
    <row r="132" spans="1:21">
      <c r="A132" s="39"/>
      <c r="B132" s="39"/>
      <c r="C132" s="39"/>
      <c r="D132" s="10"/>
      <c r="E132" s="39"/>
      <c r="F132" s="39"/>
      <c r="G132" s="39"/>
      <c r="H132" s="39"/>
      <c r="I132" s="39"/>
      <c r="J132" s="39"/>
      <c r="K132" s="10"/>
      <c r="L132" s="65"/>
      <c r="M132" s="65"/>
      <c r="N132" s="65"/>
      <c r="O132" s="65"/>
      <c r="P132" s="10"/>
      <c r="Q132" s="39"/>
      <c r="R132" s="39"/>
      <c r="S132" s="39"/>
      <c r="T132" s="39"/>
      <c r="U132" s="39"/>
    </row>
    <row r="133" spans="1:21">
      <c r="A133" s="39"/>
      <c r="B133" s="39"/>
      <c r="C133" s="39"/>
      <c r="D133" s="10"/>
      <c r="E133" s="39"/>
      <c r="F133" s="39"/>
      <c r="G133" s="39"/>
      <c r="H133" s="39"/>
      <c r="I133" s="39"/>
      <c r="J133" s="39"/>
      <c r="K133" s="10"/>
      <c r="L133" s="65"/>
      <c r="M133" s="65"/>
      <c r="N133" s="65"/>
      <c r="O133" s="65"/>
      <c r="P133" s="10"/>
      <c r="Q133" s="39"/>
      <c r="R133" s="39"/>
      <c r="S133" s="39"/>
      <c r="T133" s="39"/>
      <c r="U133" s="39"/>
    </row>
    <row r="134" spans="1:21">
      <c r="A134" s="39"/>
      <c r="B134" s="39"/>
      <c r="C134" s="39"/>
      <c r="D134" s="10"/>
      <c r="E134" s="39"/>
      <c r="F134" s="39"/>
      <c r="G134" s="39"/>
      <c r="H134" s="39"/>
      <c r="I134" s="39"/>
      <c r="J134" s="39"/>
      <c r="K134" s="10"/>
      <c r="L134" s="65"/>
      <c r="M134" s="65"/>
      <c r="N134" s="65"/>
      <c r="O134" s="65"/>
      <c r="P134" s="10"/>
      <c r="Q134" s="39"/>
      <c r="R134" s="39"/>
      <c r="S134" s="39"/>
      <c r="T134" s="39"/>
      <c r="U134" s="39"/>
    </row>
    <row r="135" spans="1:21">
      <c r="A135" s="39"/>
      <c r="B135" s="39"/>
      <c r="C135" s="39"/>
      <c r="D135" s="10"/>
      <c r="E135" s="39"/>
      <c r="F135" s="39"/>
      <c r="G135" s="39"/>
      <c r="H135" s="39"/>
      <c r="I135" s="39"/>
      <c r="J135" s="39"/>
      <c r="K135" s="10"/>
      <c r="L135" s="65"/>
      <c r="M135" s="65"/>
      <c r="N135" s="65"/>
      <c r="O135" s="65"/>
      <c r="P135" s="10"/>
      <c r="Q135" s="39"/>
      <c r="R135" s="39"/>
      <c r="S135" s="39"/>
      <c r="T135" s="39"/>
      <c r="U135" s="39"/>
    </row>
    <row r="136" spans="1:21">
      <c r="A136" s="39"/>
      <c r="B136" s="39"/>
      <c r="C136" s="39"/>
      <c r="D136" s="10"/>
      <c r="E136" s="39"/>
      <c r="F136" s="39"/>
      <c r="G136" s="39"/>
      <c r="H136" s="39"/>
      <c r="I136" s="39"/>
      <c r="J136" s="39"/>
      <c r="K136" s="10"/>
      <c r="L136" s="65"/>
      <c r="M136" s="65"/>
      <c r="N136" s="65"/>
      <c r="O136" s="65"/>
      <c r="P136" s="10"/>
      <c r="Q136" s="39"/>
      <c r="R136" s="39"/>
      <c r="S136" s="39"/>
      <c r="T136" s="39"/>
      <c r="U136" s="39"/>
    </row>
    <row r="137" spans="1:21">
      <c r="A137" s="39"/>
      <c r="B137" s="39"/>
      <c r="C137" s="39"/>
      <c r="D137" s="10"/>
      <c r="E137" s="39"/>
      <c r="F137" s="39"/>
      <c r="G137" s="39"/>
      <c r="H137" s="39"/>
      <c r="I137" s="39"/>
      <c r="J137" s="39"/>
      <c r="K137" s="10"/>
      <c r="L137" s="65"/>
      <c r="M137" s="65"/>
      <c r="N137" s="65"/>
      <c r="O137" s="65"/>
      <c r="P137" s="10"/>
      <c r="Q137" s="39"/>
      <c r="R137" s="39"/>
      <c r="S137" s="39"/>
      <c r="T137" s="39"/>
      <c r="U137" s="39"/>
    </row>
    <row r="138" spans="1:21">
      <c r="A138" s="39"/>
      <c r="B138" s="39"/>
      <c r="C138" s="39"/>
      <c r="D138" s="10"/>
      <c r="E138" s="39"/>
      <c r="F138" s="39"/>
      <c r="G138" s="39"/>
      <c r="H138" s="39"/>
      <c r="I138" s="39"/>
      <c r="J138" s="39"/>
      <c r="K138" s="10"/>
      <c r="L138" s="65"/>
      <c r="M138" s="65"/>
      <c r="N138" s="65"/>
      <c r="O138" s="65"/>
      <c r="P138" s="10"/>
      <c r="Q138" s="39"/>
      <c r="R138" s="39"/>
      <c r="S138" s="39"/>
      <c r="T138" s="39"/>
      <c r="U138" s="39"/>
    </row>
    <row r="139" spans="1:21">
      <c r="A139" s="39"/>
      <c r="B139" s="39"/>
      <c r="C139" s="39"/>
      <c r="D139" s="10"/>
      <c r="E139" s="39"/>
      <c r="F139" s="39"/>
      <c r="G139" s="39"/>
      <c r="H139" s="39"/>
      <c r="I139" s="39"/>
      <c r="J139" s="39"/>
      <c r="K139" s="10"/>
      <c r="L139" s="65"/>
      <c r="M139" s="65"/>
      <c r="N139" s="65"/>
      <c r="O139" s="65"/>
      <c r="P139" s="10"/>
      <c r="Q139" s="39"/>
      <c r="R139" s="39"/>
      <c r="S139" s="39"/>
      <c r="T139" s="39"/>
      <c r="U139" s="39"/>
    </row>
    <row r="140" spans="1:21">
      <c r="A140" s="39"/>
      <c r="B140" s="39"/>
      <c r="C140" s="39"/>
      <c r="D140" s="10"/>
      <c r="E140" s="39"/>
      <c r="F140" s="39"/>
      <c r="G140" s="39"/>
      <c r="H140" s="39"/>
      <c r="I140" s="39"/>
      <c r="J140" s="39"/>
      <c r="K140" s="10"/>
      <c r="L140" s="65"/>
      <c r="M140" s="65"/>
      <c r="N140" s="65"/>
      <c r="O140" s="65"/>
      <c r="P140" s="10"/>
      <c r="Q140" s="39"/>
      <c r="R140" s="39"/>
      <c r="S140" s="39"/>
      <c r="T140" s="39"/>
      <c r="U140" s="39"/>
    </row>
    <row r="141" spans="1:21">
      <c r="A141" s="39"/>
      <c r="B141" s="39"/>
      <c r="C141" s="39"/>
      <c r="D141" s="10"/>
      <c r="E141" s="39"/>
      <c r="F141" s="39"/>
      <c r="G141" s="39"/>
      <c r="H141" s="39"/>
      <c r="I141" s="39"/>
      <c r="J141" s="39"/>
      <c r="K141" s="10"/>
      <c r="L141" s="65"/>
      <c r="M141" s="65"/>
      <c r="N141" s="65"/>
      <c r="O141" s="65"/>
      <c r="P141" s="10"/>
      <c r="Q141" s="39"/>
      <c r="R141" s="39"/>
      <c r="S141" s="39"/>
      <c r="T141" s="39"/>
      <c r="U141" s="39"/>
    </row>
    <row r="142" spans="1:21">
      <c r="A142" s="39"/>
      <c r="B142" s="39"/>
      <c r="C142" s="39"/>
      <c r="D142" s="10"/>
      <c r="E142" s="39"/>
      <c r="F142" s="39"/>
      <c r="G142" s="39"/>
      <c r="H142" s="39"/>
      <c r="I142" s="39"/>
      <c r="J142" s="39"/>
      <c r="K142" s="10"/>
      <c r="L142" s="65"/>
      <c r="M142" s="65"/>
      <c r="N142" s="65"/>
      <c r="O142" s="65"/>
      <c r="P142" s="10"/>
      <c r="Q142" s="39"/>
      <c r="R142" s="39"/>
      <c r="S142" s="39"/>
      <c r="T142" s="39"/>
      <c r="U142" s="39"/>
    </row>
    <row r="143" spans="1:21">
      <c r="A143" s="39"/>
      <c r="B143" s="39"/>
      <c r="C143" s="39"/>
      <c r="D143" s="10"/>
      <c r="E143" s="39"/>
      <c r="F143" s="39"/>
      <c r="G143" s="39"/>
      <c r="H143" s="39"/>
      <c r="I143" s="39"/>
      <c r="J143" s="39"/>
      <c r="K143" s="10"/>
      <c r="L143" s="65"/>
      <c r="M143" s="65"/>
      <c r="N143" s="65"/>
      <c r="O143" s="65"/>
      <c r="P143" s="10"/>
      <c r="Q143" s="39"/>
      <c r="R143" s="39"/>
      <c r="S143" s="39"/>
      <c r="T143" s="39"/>
      <c r="U143" s="39"/>
    </row>
    <row r="144" spans="1:21">
      <c r="A144" s="39"/>
      <c r="B144" s="39"/>
      <c r="C144" s="39"/>
      <c r="D144" s="10"/>
      <c r="E144" s="39"/>
      <c r="F144" s="39"/>
      <c r="G144" s="39"/>
      <c r="H144" s="39"/>
      <c r="I144" s="39"/>
      <c r="J144" s="39"/>
      <c r="K144" s="10"/>
      <c r="L144" s="65"/>
      <c r="M144" s="65"/>
      <c r="N144" s="65"/>
      <c r="O144" s="65"/>
      <c r="P144" s="10"/>
      <c r="Q144" s="39"/>
      <c r="R144" s="39"/>
      <c r="S144" s="39"/>
      <c r="T144" s="39"/>
      <c r="U144" s="39"/>
    </row>
    <row r="145" spans="1:21">
      <c r="A145" s="39"/>
      <c r="B145" s="39"/>
      <c r="C145" s="39"/>
      <c r="D145" s="10"/>
      <c r="E145" s="39"/>
      <c r="F145" s="39"/>
      <c r="G145" s="39"/>
      <c r="H145" s="39"/>
      <c r="I145" s="39"/>
      <c r="J145" s="39"/>
      <c r="K145" s="10"/>
      <c r="L145" s="65"/>
      <c r="M145" s="65"/>
      <c r="N145" s="65"/>
      <c r="O145" s="65"/>
      <c r="P145" s="10"/>
      <c r="Q145" s="39"/>
      <c r="R145" s="39"/>
      <c r="S145" s="39"/>
      <c r="T145" s="39"/>
      <c r="U145" s="39"/>
    </row>
    <row r="146" spans="1:21">
      <c r="A146" s="39"/>
      <c r="B146" s="39"/>
      <c r="C146" s="39"/>
      <c r="D146" s="10"/>
      <c r="E146" s="39"/>
      <c r="F146" s="39"/>
      <c r="G146" s="39"/>
      <c r="H146" s="39"/>
      <c r="I146" s="39"/>
      <c r="J146" s="39"/>
      <c r="K146" s="10"/>
      <c r="L146" s="65"/>
      <c r="M146" s="65"/>
      <c r="N146" s="65"/>
      <c r="O146" s="65"/>
      <c r="P146" s="10"/>
      <c r="Q146" s="39"/>
      <c r="R146" s="39"/>
      <c r="S146" s="39"/>
      <c r="T146" s="39"/>
      <c r="U146" s="39"/>
    </row>
    <row r="147" spans="1:21">
      <c r="A147" s="39"/>
      <c r="B147" s="39"/>
      <c r="C147" s="39"/>
      <c r="D147" s="10"/>
      <c r="E147" s="39"/>
      <c r="F147" s="39"/>
      <c r="G147" s="39"/>
      <c r="H147" s="39"/>
      <c r="I147" s="39"/>
      <c r="J147" s="39"/>
      <c r="K147" s="10"/>
      <c r="L147" s="65"/>
      <c r="M147" s="65"/>
      <c r="N147" s="65"/>
      <c r="O147" s="65"/>
      <c r="P147" s="10"/>
      <c r="Q147" s="39"/>
      <c r="R147" s="39"/>
      <c r="S147" s="39"/>
      <c r="T147" s="39"/>
      <c r="U147" s="39"/>
    </row>
    <row r="148" spans="1:21">
      <c r="A148" s="39"/>
      <c r="B148" s="39"/>
      <c r="C148" s="39"/>
      <c r="D148" s="10"/>
      <c r="E148" s="39"/>
      <c r="F148" s="39"/>
      <c r="G148" s="39"/>
      <c r="H148" s="39"/>
      <c r="I148" s="39"/>
      <c r="J148" s="39"/>
      <c r="K148" s="10"/>
      <c r="L148" s="65"/>
      <c r="M148" s="65"/>
      <c r="N148" s="65"/>
      <c r="O148" s="65"/>
      <c r="P148" s="10"/>
      <c r="Q148" s="39"/>
      <c r="R148" s="39"/>
      <c r="S148" s="39"/>
      <c r="T148" s="39"/>
      <c r="U148" s="39"/>
    </row>
    <row r="149" spans="1:21">
      <c r="A149" s="39"/>
      <c r="B149" s="39"/>
      <c r="C149" s="39"/>
      <c r="D149" s="10"/>
      <c r="E149" s="39"/>
      <c r="F149" s="39"/>
      <c r="G149" s="39"/>
      <c r="H149" s="39"/>
      <c r="I149" s="39"/>
      <c r="J149" s="39"/>
      <c r="K149" s="10"/>
      <c r="L149" s="65"/>
      <c r="M149" s="65"/>
      <c r="N149" s="65"/>
      <c r="O149" s="65"/>
      <c r="P149" s="10"/>
      <c r="Q149" s="39"/>
      <c r="R149" s="39"/>
      <c r="S149" s="39"/>
      <c r="T149" s="39"/>
      <c r="U149" s="39"/>
    </row>
    <row r="150" spans="1:21">
      <c r="A150" s="39"/>
      <c r="B150" s="39"/>
      <c r="C150" s="39"/>
      <c r="D150" s="10"/>
      <c r="E150" s="39"/>
      <c r="F150" s="39"/>
      <c r="G150" s="39"/>
      <c r="H150" s="39"/>
      <c r="I150" s="39"/>
      <c r="J150" s="39"/>
      <c r="K150" s="10"/>
      <c r="L150" s="65"/>
      <c r="M150" s="65"/>
      <c r="N150" s="65"/>
      <c r="O150" s="65"/>
      <c r="P150" s="10"/>
      <c r="Q150" s="39"/>
      <c r="R150" s="39"/>
      <c r="S150" s="39"/>
      <c r="T150" s="39"/>
      <c r="U150" s="39"/>
    </row>
    <row r="151" spans="1:21">
      <c r="A151" s="39"/>
      <c r="B151" s="39"/>
      <c r="C151" s="39"/>
      <c r="D151" s="10"/>
      <c r="E151" s="39"/>
      <c r="F151" s="39"/>
      <c r="G151" s="39"/>
      <c r="H151" s="39"/>
      <c r="I151" s="39"/>
      <c r="J151" s="39"/>
      <c r="K151" s="10"/>
      <c r="L151" s="65"/>
      <c r="M151" s="65"/>
      <c r="N151" s="65"/>
      <c r="O151" s="65"/>
      <c r="P151" s="10"/>
      <c r="Q151" s="39"/>
      <c r="R151" s="39"/>
      <c r="S151" s="39"/>
      <c r="T151" s="39"/>
      <c r="U151" s="39"/>
    </row>
    <row r="152" spans="1:21">
      <c r="A152" s="39"/>
      <c r="B152" s="39"/>
      <c r="C152" s="39"/>
      <c r="D152" s="10"/>
      <c r="E152" s="39"/>
      <c r="F152" s="39"/>
      <c r="G152" s="39"/>
      <c r="H152" s="39"/>
      <c r="I152" s="39"/>
      <c r="J152" s="39"/>
      <c r="K152" s="10"/>
      <c r="L152" s="65"/>
      <c r="M152" s="65"/>
      <c r="N152" s="65"/>
      <c r="O152" s="65"/>
      <c r="P152" s="10"/>
      <c r="Q152" s="39"/>
      <c r="R152" s="39"/>
      <c r="S152" s="39"/>
      <c r="T152" s="39"/>
      <c r="U152" s="39"/>
    </row>
    <row r="153" spans="1:21">
      <c r="A153" s="39"/>
      <c r="B153" s="39"/>
      <c r="C153" s="39"/>
      <c r="D153" s="10"/>
      <c r="E153" s="39"/>
      <c r="F153" s="39"/>
      <c r="G153" s="39"/>
      <c r="H153" s="39"/>
      <c r="I153" s="39"/>
      <c r="J153" s="39"/>
      <c r="K153" s="10"/>
      <c r="L153" s="65"/>
      <c r="M153" s="65"/>
      <c r="N153" s="65"/>
      <c r="O153" s="65"/>
      <c r="P153" s="10"/>
      <c r="Q153" s="39"/>
      <c r="R153" s="39"/>
      <c r="S153" s="39"/>
      <c r="T153" s="39"/>
      <c r="U153" s="39"/>
    </row>
    <row r="154" spans="1:21">
      <c r="A154" s="39"/>
      <c r="B154" s="39"/>
      <c r="C154" s="39"/>
      <c r="D154" s="10"/>
      <c r="E154" s="39"/>
      <c r="F154" s="39"/>
      <c r="G154" s="39"/>
      <c r="H154" s="39"/>
      <c r="I154" s="39"/>
      <c r="J154" s="39"/>
      <c r="K154" s="10"/>
      <c r="L154" s="65"/>
      <c r="M154" s="65"/>
      <c r="N154" s="65"/>
      <c r="O154" s="65"/>
      <c r="P154" s="10"/>
      <c r="Q154" s="39"/>
      <c r="R154" s="39"/>
      <c r="S154" s="39"/>
      <c r="T154" s="39"/>
      <c r="U154" s="39"/>
    </row>
    <row r="155" spans="1:21">
      <c r="A155" s="39"/>
      <c r="B155" s="39"/>
      <c r="C155" s="39"/>
      <c r="D155" s="10"/>
      <c r="E155" s="39"/>
      <c r="F155" s="39"/>
      <c r="G155" s="39"/>
      <c r="H155" s="39"/>
      <c r="I155" s="39"/>
      <c r="J155" s="39"/>
      <c r="K155" s="10"/>
      <c r="L155" s="65"/>
      <c r="M155" s="65"/>
      <c r="N155" s="65"/>
      <c r="O155" s="65"/>
      <c r="P155" s="10"/>
      <c r="Q155" s="39"/>
      <c r="R155" s="39"/>
      <c r="S155" s="39"/>
      <c r="T155" s="39"/>
      <c r="U155" s="39"/>
    </row>
    <row r="156" spans="1:21">
      <c r="A156" s="39"/>
      <c r="B156" s="39"/>
      <c r="C156" s="39"/>
      <c r="D156" s="10"/>
      <c r="E156" s="39"/>
      <c r="F156" s="39"/>
      <c r="G156" s="39"/>
      <c r="H156" s="39"/>
      <c r="I156" s="39"/>
      <c r="J156" s="39"/>
      <c r="K156" s="10"/>
      <c r="L156" s="65"/>
      <c r="M156" s="65"/>
      <c r="N156" s="65"/>
      <c r="O156" s="65"/>
      <c r="P156" s="10"/>
      <c r="Q156" s="39"/>
      <c r="R156" s="39"/>
      <c r="S156" s="39"/>
      <c r="T156" s="39"/>
      <c r="U156" s="39"/>
    </row>
    <row r="157" spans="1:21">
      <c r="A157" s="39"/>
      <c r="B157" s="39"/>
      <c r="C157" s="39"/>
      <c r="D157" s="10"/>
      <c r="E157" s="39"/>
      <c r="F157" s="39"/>
      <c r="G157" s="39"/>
      <c r="H157" s="39"/>
      <c r="I157" s="39"/>
      <c r="J157" s="39"/>
      <c r="K157" s="10"/>
      <c r="L157" s="65"/>
      <c r="M157" s="65"/>
      <c r="N157" s="65"/>
      <c r="O157" s="65"/>
      <c r="P157" s="10"/>
      <c r="Q157" s="39"/>
      <c r="R157" s="39"/>
      <c r="S157" s="39"/>
      <c r="T157" s="39"/>
      <c r="U157" s="39"/>
    </row>
    <row r="158" spans="1:21">
      <c r="A158" s="39"/>
      <c r="B158" s="39"/>
      <c r="C158" s="39"/>
      <c r="D158" s="10"/>
      <c r="E158" s="39"/>
      <c r="F158" s="39"/>
      <c r="G158" s="39"/>
      <c r="H158" s="39"/>
      <c r="I158" s="39"/>
      <c r="J158" s="39"/>
      <c r="K158" s="10"/>
      <c r="L158" s="65"/>
      <c r="M158" s="65"/>
      <c r="N158" s="65"/>
      <c r="O158" s="65"/>
      <c r="P158" s="10"/>
      <c r="Q158" s="39"/>
      <c r="R158" s="39"/>
      <c r="S158" s="39"/>
      <c r="T158" s="39"/>
      <c r="U158" s="39"/>
    </row>
    <row r="159" spans="1:21">
      <c r="A159" s="39"/>
      <c r="B159" s="39"/>
      <c r="C159" s="39"/>
      <c r="D159" s="10"/>
      <c r="E159" s="39"/>
      <c r="F159" s="39"/>
      <c r="G159" s="39"/>
      <c r="H159" s="39"/>
      <c r="I159" s="39"/>
      <c r="J159" s="39"/>
      <c r="K159" s="10"/>
      <c r="L159" s="65"/>
      <c r="M159" s="65"/>
      <c r="N159" s="65"/>
      <c r="O159" s="65"/>
      <c r="P159" s="10"/>
      <c r="Q159" s="39"/>
      <c r="R159" s="39"/>
      <c r="S159" s="39"/>
      <c r="T159" s="39"/>
      <c r="U159" s="39"/>
    </row>
    <row r="160" spans="1:21">
      <c r="A160" s="39"/>
      <c r="B160" s="39"/>
      <c r="C160" s="39"/>
      <c r="D160" s="10"/>
      <c r="E160" s="39"/>
      <c r="F160" s="39"/>
      <c r="G160" s="39"/>
      <c r="H160" s="39"/>
      <c r="I160" s="39"/>
      <c r="J160" s="39"/>
      <c r="K160" s="10"/>
      <c r="L160" s="65"/>
      <c r="M160" s="65"/>
      <c r="N160" s="65"/>
      <c r="O160" s="65"/>
      <c r="P160" s="10"/>
      <c r="Q160" s="39"/>
      <c r="R160" s="39"/>
      <c r="S160" s="39"/>
      <c r="T160" s="39"/>
      <c r="U160" s="39"/>
    </row>
    <row r="161" spans="1:21">
      <c r="A161" s="39"/>
      <c r="B161" s="39"/>
      <c r="C161" s="39"/>
      <c r="D161" s="10"/>
      <c r="E161" s="39"/>
      <c r="F161" s="39"/>
      <c r="G161" s="39"/>
      <c r="H161" s="39"/>
      <c r="I161" s="39"/>
      <c r="J161" s="39"/>
      <c r="K161" s="10"/>
      <c r="L161" s="65"/>
      <c r="M161" s="65"/>
      <c r="N161" s="65"/>
      <c r="O161" s="65"/>
      <c r="P161" s="10"/>
      <c r="Q161" s="39"/>
      <c r="R161" s="39"/>
      <c r="S161" s="39"/>
      <c r="T161" s="39"/>
      <c r="U161" s="39"/>
    </row>
    <row r="162" spans="1:21">
      <c r="A162" s="39"/>
      <c r="B162" s="39"/>
      <c r="C162" s="39"/>
      <c r="D162" s="10"/>
      <c r="E162" s="39"/>
      <c r="F162" s="39"/>
      <c r="G162" s="39"/>
      <c r="H162" s="39"/>
      <c r="I162" s="39"/>
      <c r="J162" s="39"/>
      <c r="K162" s="10"/>
      <c r="L162" s="65"/>
      <c r="M162" s="65"/>
      <c r="N162" s="65"/>
      <c r="O162" s="65"/>
      <c r="P162" s="10"/>
      <c r="Q162" s="39"/>
      <c r="R162" s="39"/>
      <c r="S162" s="39"/>
      <c r="T162" s="39"/>
      <c r="U162" s="39"/>
    </row>
    <row r="163" spans="1:21">
      <c r="A163" s="39"/>
      <c r="B163" s="39"/>
      <c r="C163" s="39"/>
      <c r="D163" s="10"/>
      <c r="E163" s="39"/>
      <c r="F163" s="39"/>
      <c r="G163" s="39"/>
      <c r="H163" s="39"/>
      <c r="I163" s="39"/>
      <c r="J163" s="39"/>
      <c r="K163" s="10"/>
      <c r="L163" s="65"/>
      <c r="M163" s="65"/>
      <c r="N163" s="65"/>
      <c r="O163" s="65"/>
      <c r="P163" s="10"/>
      <c r="Q163" s="39"/>
      <c r="R163" s="39"/>
      <c r="S163" s="39"/>
      <c r="T163" s="39"/>
      <c r="U163" s="39"/>
    </row>
    <row r="164" spans="1:21">
      <c r="A164" s="39"/>
      <c r="B164" s="39"/>
      <c r="C164" s="39"/>
      <c r="D164" s="10"/>
      <c r="E164" s="39"/>
      <c r="F164" s="39"/>
      <c r="G164" s="39"/>
      <c r="H164" s="39"/>
      <c r="I164" s="39"/>
      <c r="J164" s="39"/>
      <c r="K164" s="10"/>
      <c r="L164" s="65"/>
      <c r="M164" s="65"/>
      <c r="N164" s="65"/>
      <c r="O164" s="65"/>
      <c r="P164" s="10"/>
      <c r="Q164" s="39"/>
      <c r="R164" s="39"/>
      <c r="S164" s="39"/>
      <c r="T164" s="39"/>
      <c r="U164" s="39"/>
    </row>
    <row r="165" spans="1:21">
      <c r="A165" s="39"/>
      <c r="B165" s="39"/>
      <c r="C165" s="39"/>
      <c r="D165" s="10"/>
      <c r="E165" s="39"/>
      <c r="F165" s="39"/>
      <c r="G165" s="39"/>
      <c r="H165" s="39"/>
      <c r="I165" s="39"/>
      <c r="J165" s="39"/>
      <c r="K165" s="10"/>
      <c r="L165" s="65"/>
      <c r="M165" s="65"/>
      <c r="N165" s="65"/>
      <c r="O165" s="65"/>
      <c r="P165" s="10"/>
      <c r="Q165" s="39"/>
      <c r="R165" s="39"/>
      <c r="S165" s="39"/>
      <c r="T165" s="39"/>
      <c r="U165" s="39"/>
    </row>
    <row r="166" spans="1:21">
      <c r="A166" s="39"/>
      <c r="B166" s="39"/>
      <c r="C166" s="39"/>
      <c r="D166" s="10"/>
      <c r="E166" s="39"/>
      <c r="F166" s="39"/>
      <c r="G166" s="39"/>
      <c r="H166" s="39"/>
      <c r="I166" s="39"/>
      <c r="J166" s="39"/>
      <c r="K166" s="10"/>
      <c r="L166" s="65"/>
      <c r="M166" s="65"/>
      <c r="N166" s="65"/>
      <c r="O166" s="65"/>
      <c r="P166" s="10"/>
      <c r="Q166" s="39"/>
      <c r="R166" s="39"/>
      <c r="S166" s="39"/>
      <c r="T166" s="39"/>
      <c r="U166" s="39"/>
    </row>
    <row r="167" spans="1:21">
      <c r="A167" s="39"/>
      <c r="B167" s="39"/>
      <c r="C167" s="39"/>
      <c r="D167" s="10"/>
      <c r="E167" s="39"/>
      <c r="F167" s="39"/>
      <c r="G167" s="39"/>
      <c r="H167" s="39"/>
      <c r="I167" s="39"/>
      <c r="J167" s="39"/>
      <c r="K167" s="10"/>
      <c r="L167" s="65"/>
      <c r="M167" s="65"/>
      <c r="N167" s="65"/>
      <c r="O167" s="65"/>
      <c r="P167" s="10"/>
      <c r="Q167" s="39"/>
      <c r="R167" s="39"/>
      <c r="S167" s="39"/>
      <c r="T167" s="39"/>
      <c r="U167" s="39"/>
    </row>
    <row r="168" spans="1:21">
      <c r="A168" s="39"/>
      <c r="B168" s="39"/>
      <c r="C168" s="39"/>
      <c r="D168" s="10"/>
      <c r="E168" s="39"/>
      <c r="F168" s="39"/>
      <c r="G168" s="39"/>
      <c r="H168" s="39"/>
      <c r="I168" s="39"/>
      <c r="J168" s="39"/>
      <c r="K168" s="10"/>
      <c r="L168" s="65"/>
      <c r="M168" s="65"/>
      <c r="N168" s="65"/>
      <c r="O168" s="65"/>
      <c r="P168" s="10"/>
      <c r="Q168" s="39"/>
      <c r="R168" s="39"/>
      <c r="S168" s="39"/>
      <c r="T168" s="39"/>
      <c r="U168" s="39"/>
    </row>
    <row r="169" spans="1:21">
      <c r="A169" s="39"/>
      <c r="B169" s="39"/>
      <c r="C169" s="39"/>
      <c r="D169" s="10"/>
      <c r="E169" s="39"/>
      <c r="F169" s="39"/>
      <c r="G169" s="39"/>
      <c r="H169" s="39"/>
      <c r="I169" s="39"/>
      <c r="J169" s="39"/>
      <c r="K169" s="10"/>
      <c r="L169" s="65"/>
      <c r="M169" s="65"/>
      <c r="N169" s="65"/>
      <c r="O169" s="65"/>
      <c r="P169" s="10"/>
      <c r="Q169" s="39"/>
      <c r="R169" s="39"/>
      <c r="S169" s="39"/>
      <c r="T169" s="39"/>
      <c r="U169" s="39"/>
    </row>
    <row r="170" spans="1:21">
      <c r="A170" s="39"/>
      <c r="B170" s="39"/>
      <c r="C170" s="39"/>
      <c r="D170" s="10"/>
      <c r="E170" s="39"/>
      <c r="F170" s="39"/>
      <c r="G170" s="39"/>
      <c r="H170" s="39"/>
      <c r="I170" s="39"/>
      <c r="J170" s="39"/>
      <c r="K170" s="10"/>
      <c r="L170" s="65"/>
      <c r="M170" s="65"/>
      <c r="N170" s="65"/>
      <c r="O170" s="65"/>
      <c r="P170" s="10"/>
      <c r="Q170" s="39"/>
      <c r="R170" s="39"/>
      <c r="S170" s="39"/>
      <c r="T170" s="39"/>
      <c r="U170" s="39"/>
    </row>
    <row r="171" spans="1:21">
      <c r="A171" s="39"/>
      <c r="B171" s="39"/>
      <c r="C171" s="39"/>
      <c r="D171" s="10"/>
      <c r="E171" s="39"/>
      <c r="F171" s="39"/>
      <c r="G171" s="39"/>
      <c r="H171" s="39"/>
      <c r="I171" s="39"/>
      <c r="J171" s="39"/>
      <c r="K171" s="10"/>
      <c r="L171" s="65"/>
      <c r="M171" s="65"/>
      <c r="N171" s="65"/>
      <c r="O171" s="65"/>
      <c r="P171" s="10"/>
      <c r="Q171" s="39"/>
      <c r="R171" s="39"/>
      <c r="S171" s="39"/>
      <c r="T171" s="39"/>
      <c r="U171" s="39"/>
    </row>
    <row r="172" spans="1:21">
      <c r="A172" s="39"/>
      <c r="B172" s="39"/>
      <c r="C172" s="39"/>
      <c r="D172" s="10"/>
      <c r="E172" s="39"/>
      <c r="F172" s="39"/>
      <c r="G172" s="39"/>
      <c r="H172" s="39"/>
      <c r="I172" s="39"/>
      <c r="J172" s="39"/>
      <c r="K172" s="10"/>
      <c r="L172" s="65"/>
      <c r="M172" s="65"/>
      <c r="N172" s="65"/>
      <c r="O172" s="65"/>
      <c r="P172" s="10"/>
      <c r="Q172" s="39"/>
      <c r="R172" s="39"/>
      <c r="S172" s="39"/>
      <c r="T172" s="39"/>
      <c r="U172" s="39"/>
    </row>
    <row r="173" spans="1:21">
      <c r="A173" s="39"/>
      <c r="B173" s="39"/>
      <c r="C173" s="39"/>
      <c r="D173" s="10"/>
      <c r="E173" s="39"/>
      <c r="F173" s="39"/>
      <c r="G173" s="39"/>
      <c r="H173" s="39"/>
      <c r="I173" s="39"/>
      <c r="J173" s="39"/>
      <c r="K173" s="10"/>
      <c r="L173" s="65"/>
      <c r="M173" s="65"/>
      <c r="N173" s="65"/>
      <c r="O173" s="65"/>
      <c r="P173" s="10"/>
      <c r="Q173" s="39"/>
      <c r="R173" s="39"/>
      <c r="S173" s="39"/>
      <c r="T173" s="39"/>
      <c r="U173" s="39"/>
    </row>
    <row r="174" spans="1:21">
      <c r="A174" s="39"/>
      <c r="B174" s="39"/>
      <c r="C174" s="39"/>
      <c r="D174" s="10"/>
      <c r="E174" s="39"/>
      <c r="F174" s="39"/>
      <c r="G174" s="39"/>
      <c r="H174" s="39"/>
      <c r="I174" s="39"/>
      <c r="J174" s="39"/>
      <c r="K174" s="10"/>
      <c r="L174" s="65"/>
      <c r="M174" s="65"/>
      <c r="N174" s="65"/>
      <c r="O174" s="65"/>
      <c r="P174" s="10"/>
      <c r="Q174" s="39"/>
      <c r="R174" s="39"/>
      <c r="S174" s="39"/>
      <c r="T174" s="39"/>
      <c r="U174" s="39"/>
    </row>
    <row r="175" spans="1:21">
      <c r="A175" s="39"/>
      <c r="B175" s="39"/>
      <c r="C175" s="39"/>
      <c r="D175" s="10"/>
      <c r="E175" s="39"/>
      <c r="F175" s="39"/>
      <c r="G175" s="39"/>
      <c r="H175" s="39"/>
      <c r="I175" s="39"/>
      <c r="J175" s="39"/>
      <c r="K175" s="10"/>
      <c r="L175" s="65"/>
      <c r="M175" s="65"/>
      <c r="N175" s="65"/>
      <c r="O175" s="65"/>
      <c r="P175" s="10"/>
      <c r="Q175" s="39"/>
      <c r="R175" s="39"/>
      <c r="S175" s="39"/>
      <c r="T175" s="39"/>
      <c r="U175" s="39"/>
    </row>
    <row r="176" spans="1:21">
      <c r="A176" s="39"/>
      <c r="B176" s="39"/>
      <c r="C176" s="39"/>
      <c r="D176" s="10"/>
      <c r="E176" s="39"/>
      <c r="F176" s="39"/>
      <c r="G176" s="39"/>
      <c r="H176" s="39"/>
      <c r="I176" s="39"/>
      <c r="J176" s="39"/>
      <c r="K176" s="10"/>
      <c r="L176" s="65"/>
      <c r="M176" s="65"/>
      <c r="N176" s="65"/>
      <c r="O176" s="65"/>
      <c r="P176" s="10"/>
      <c r="Q176" s="39"/>
      <c r="R176" s="39"/>
      <c r="S176" s="39"/>
      <c r="T176" s="39"/>
      <c r="U176" s="39"/>
    </row>
    <row r="177" spans="1:21">
      <c r="A177" s="39"/>
      <c r="B177" s="39"/>
      <c r="C177" s="39"/>
      <c r="D177" s="10"/>
      <c r="E177" s="39"/>
      <c r="F177" s="39"/>
      <c r="G177" s="39"/>
      <c r="H177" s="39"/>
      <c r="I177" s="39"/>
      <c r="J177" s="39"/>
      <c r="K177" s="10"/>
      <c r="L177" s="65"/>
      <c r="M177" s="65"/>
      <c r="N177" s="65"/>
      <c r="O177" s="65"/>
      <c r="P177" s="10"/>
      <c r="Q177" s="39"/>
      <c r="R177" s="39"/>
      <c r="S177" s="39"/>
      <c r="T177" s="39"/>
      <c r="U177" s="39"/>
    </row>
    <row r="178" spans="1:21">
      <c r="A178" s="39"/>
      <c r="B178" s="39"/>
      <c r="C178" s="39"/>
      <c r="D178" s="10"/>
      <c r="E178" s="39"/>
      <c r="F178" s="39"/>
      <c r="G178" s="39"/>
      <c r="H178" s="39"/>
      <c r="I178" s="39"/>
      <c r="J178" s="39"/>
      <c r="K178" s="10"/>
      <c r="L178" s="65"/>
      <c r="M178" s="65"/>
      <c r="N178" s="65"/>
      <c r="O178" s="65"/>
      <c r="P178" s="10"/>
      <c r="Q178" s="39"/>
      <c r="R178" s="39"/>
      <c r="S178" s="39"/>
      <c r="T178" s="39"/>
      <c r="U178" s="39"/>
    </row>
    <row r="179" spans="1:21">
      <c r="A179" s="39"/>
      <c r="B179" s="39"/>
      <c r="C179" s="39"/>
      <c r="D179" s="10"/>
      <c r="E179" s="39"/>
      <c r="F179" s="39"/>
      <c r="G179" s="39"/>
      <c r="H179" s="39"/>
      <c r="I179" s="39"/>
      <c r="J179" s="39"/>
      <c r="K179" s="10"/>
      <c r="L179" s="65"/>
      <c r="M179" s="65"/>
      <c r="N179" s="65"/>
      <c r="O179" s="65"/>
      <c r="P179" s="10"/>
      <c r="Q179" s="39"/>
      <c r="R179" s="39"/>
      <c r="S179" s="39"/>
      <c r="T179" s="39"/>
      <c r="U179" s="39"/>
    </row>
    <row r="180" spans="1:21">
      <c r="A180" s="39"/>
      <c r="B180" s="39"/>
      <c r="C180" s="39"/>
      <c r="D180" s="10"/>
      <c r="E180" s="39"/>
      <c r="F180" s="39"/>
      <c r="G180" s="39"/>
      <c r="H180" s="39"/>
      <c r="I180" s="39"/>
      <c r="J180" s="39"/>
      <c r="K180" s="10"/>
      <c r="L180" s="65"/>
      <c r="M180" s="65"/>
      <c r="N180" s="65"/>
      <c r="O180" s="65"/>
      <c r="P180" s="10"/>
      <c r="Q180" s="39"/>
      <c r="R180" s="39"/>
      <c r="S180" s="39"/>
      <c r="T180" s="39"/>
      <c r="U180" s="39"/>
    </row>
    <row r="181" spans="1:21">
      <c r="A181" s="39"/>
      <c r="B181" s="39"/>
      <c r="C181" s="39"/>
      <c r="D181" s="10"/>
      <c r="E181" s="39"/>
      <c r="F181" s="39"/>
      <c r="G181" s="39"/>
      <c r="H181" s="39"/>
      <c r="I181" s="39"/>
      <c r="J181" s="39"/>
      <c r="K181" s="10"/>
      <c r="L181" s="65"/>
      <c r="M181" s="65"/>
      <c r="N181" s="65"/>
      <c r="O181" s="65"/>
      <c r="P181" s="10"/>
      <c r="Q181" s="39"/>
      <c r="R181" s="39"/>
      <c r="S181" s="39"/>
      <c r="T181" s="39"/>
      <c r="U181" s="39"/>
    </row>
    <row r="182" spans="1:21">
      <c r="A182" s="39"/>
      <c r="B182" s="39"/>
      <c r="C182" s="39"/>
      <c r="D182" s="10"/>
      <c r="E182" s="39"/>
      <c r="F182" s="39"/>
      <c r="G182" s="39"/>
      <c r="H182" s="39"/>
      <c r="I182" s="39"/>
      <c r="J182" s="39"/>
      <c r="K182" s="10"/>
      <c r="L182" s="65"/>
      <c r="M182" s="65"/>
      <c r="N182" s="65"/>
      <c r="O182" s="65"/>
      <c r="P182" s="10"/>
      <c r="Q182" s="39"/>
      <c r="R182" s="39"/>
      <c r="S182" s="39"/>
      <c r="T182" s="39"/>
      <c r="U182" s="39"/>
    </row>
    <row r="183" spans="1:21">
      <c r="A183" s="39"/>
      <c r="B183" s="39"/>
      <c r="C183" s="39"/>
      <c r="D183" s="10"/>
      <c r="E183" s="39"/>
      <c r="F183" s="39"/>
      <c r="G183" s="39"/>
      <c r="H183" s="39"/>
      <c r="I183" s="39"/>
      <c r="J183" s="39"/>
      <c r="K183" s="10"/>
      <c r="L183" s="65"/>
      <c r="M183" s="65"/>
      <c r="N183" s="65"/>
      <c r="O183" s="65"/>
      <c r="P183" s="10"/>
      <c r="Q183" s="39"/>
      <c r="R183" s="39"/>
      <c r="S183" s="39"/>
      <c r="T183" s="39"/>
      <c r="U183" s="39"/>
    </row>
    <row r="184" spans="1:21">
      <c r="A184" s="39"/>
      <c r="B184" s="39"/>
      <c r="C184" s="39"/>
      <c r="D184" s="10"/>
      <c r="E184" s="39"/>
      <c r="F184" s="39"/>
      <c r="G184" s="39"/>
      <c r="H184" s="39"/>
      <c r="I184" s="39"/>
      <c r="J184" s="39"/>
      <c r="K184" s="10"/>
      <c r="L184" s="65"/>
      <c r="M184" s="65"/>
      <c r="N184" s="65"/>
      <c r="O184" s="65"/>
      <c r="P184" s="10"/>
      <c r="Q184" s="39"/>
      <c r="R184" s="39"/>
      <c r="S184" s="39"/>
      <c r="T184" s="39"/>
      <c r="U184" s="39"/>
    </row>
    <row r="185" spans="1:21">
      <c r="A185" s="39"/>
      <c r="B185" s="39"/>
      <c r="C185" s="39"/>
      <c r="D185" s="10"/>
      <c r="E185" s="39"/>
      <c r="F185" s="39"/>
      <c r="G185" s="39"/>
      <c r="H185" s="39"/>
      <c r="I185" s="39"/>
      <c r="J185" s="39"/>
      <c r="K185" s="10"/>
      <c r="L185" s="65"/>
      <c r="M185" s="65"/>
      <c r="N185" s="65"/>
      <c r="O185" s="65"/>
      <c r="P185" s="10"/>
      <c r="Q185" s="39"/>
      <c r="R185" s="39"/>
      <c r="S185" s="39"/>
      <c r="T185" s="39"/>
      <c r="U185" s="39"/>
    </row>
    <row r="186" spans="1:21">
      <c r="A186" s="39"/>
      <c r="B186" s="39"/>
      <c r="C186" s="39"/>
      <c r="D186" s="10"/>
      <c r="E186" s="39"/>
      <c r="F186" s="39"/>
      <c r="G186" s="39"/>
      <c r="H186" s="39"/>
      <c r="I186" s="39"/>
      <c r="J186" s="39"/>
      <c r="K186" s="10"/>
      <c r="L186" s="65"/>
      <c r="M186" s="65"/>
      <c r="N186" s="65"/>
      <c r="O186" s="65"/>
      <c r="P186" s="10"/>
      <c r="Q186" s="39"/>
      <c r="R186" s="39"/>
      <c r="S186" s="39"/>
      <c r="T186" s="39"/>
      <c r="U186" s="39"/>
    </row>
    <row r="187" spans="1:21">
      <c r="A187" s="39"/>
      <c r="B187" s="39"/>
      <c r="C187" s="39"/>
      <c r="D187" s="10"/>
      <c r="E187" s="39"/>
      <c r="F187" s="39"/>
      <c r="G187" s="39"/>
      <c r="H187" s="39"/>
      <c r="I187" s="39"/>
      <c r="J187" s="39"/>
      <c r="K187" s="10"/>
      <c r="L187" s="65"/>
      <c r="M187" s="65"/>
      <c r="N187" s="65"/>
      <c r="O187" s="65"/>
      <c r="P187" s="10"/>
      <c r="Q187" s="39"/>
      <c r="R187" s="39"/>
      <c r="S187" s="39"/>
      <c r="T187" s="39"/>
      <c r="U187" s="39"/>
    </row>
    <row r="188" spans="1:21">
      <c r="A188" s="39"/>
      <c r="B188" s="39"/>
      <c r="C188" s="39"/>
      <c r="D188" s="10"/>
      <c r="E188" s="39"/>
      <c r="F188" s="39"/>
      <c r="G188" s="39"/>
      <c r="H188" s="39"/>
      <c r="I188" s="39"/>
      <c r="J188" s="39"/>
      <c r="K188" s="10"/>
      <c r="L188" s="65"/>
      <c r="M188" s="65"/>
      <c r="N188" s="65"/>
      <c r="O188" s="65"/>
      <c r="P188" s="10"/>
      <c r="Q188" s="39"/>
      <c r="R188" s="39"/>
      <c r="S188" s="39"/>
      <c r="T188" s="39"/>
      <c r="U188" s="39"/>
    </row>
    <row r="189" spans="1:21">
      <c r="A189" s="39"/>
      <c r="B189" s="39"/>
      <c r="C189" s="39"/>
      <c r="D189" s="10"/>
      <c r="E189" s="39"/>
      <c r="F189" s="39"/>
      <c r="G189" s="39"/>
      <c r="H189" s="39"/>
      <c r="I189" s="39"/>
      <c r="J189" s="39"/>
      <c r="K189" s="10"/>
      <c r="L189" s="65"/>
      <c r="M189" s="65"/>
      <c r="N189" s="65"/>
      <c r="O189" s="65"/>
      <c r="P189" s="10"/>
      <c r="Q189" s="39"/>
      <c r="R189" s="39"/>
      <c r="S189" s="39"/>
      <c r="T189" s="39"/>
      <c r="U189" s="39"/>
    </row>
    <row r="190" spans="1:21">
      <c r="A190" s="39"/>
      <c r="B190" s="39"/>
      <c r="C190" s="39"/>
      <c r="D190" s="10"/>
      <c r="E190" s="39"/>
      <c r="F190" s="39"/>
      <c r="G190" s="39"/>
      <c r="H190" s="39"/>
      <c r="I190" s="39"/>
      <c r="J190" s="39"/>
      <c r="K190" s="10"/>
      <c r="L190" s="65"/>
      <c r="M190" s="65"/>
      <c r="N190" s="65"/>
      <c r="O190" s="65"/>
      <c r="P190" s="10"/>
      <c r="Q190" s="39"/>
      <c r="R190" s="39"/>
      <c r="S190" s="39"/>
      <c r="T190" s="39"/>
      <c r="U190" s="39"/>
    </row>
    <row r="191" spans="1:21">
      <c r="A191" s="39"/>
      <c r="B191" s="39"/>
      <c r="C191" s="39"/>
      <c r="D191" s="10"/>
      <c r="E191" s="39"/>
      <c r="F191" s="39"/>
      <c r="G191" s="39"/>
      <c r="H191" s="39"/>
      <c r="I191" s="39"/>
      <c r="J191" s="39"/>
      <c r="K191" s="10"/>
      <c r="L191" s="65"/>
      <c r="M191" s="65"/>
      <c r="N191" s="65"/>
      <c r="O191" s="65"/>
      <c r="P191" s="10"/>
      <c r="Q191" s="39"/>
      <c r="R191" s="39"/>
      <c r="S191" s="39"/>
      <c r="T191" s="39"/>
      <c r="U191" s="39"/>
    </row>
    <row r="192" spans="1:21">
      <c r="A192" s="39"/>
      <c r="B192" s="39"/>
      <c r="C192" s="39"/>
      <c r="D192" s="10"/>
      <c r="E192" s="39"/>
      <c r="F192" s="39"/>
      <c r="G192" s="39"/>
      <c r="H192" s="39"/>
      <c r="I192" s="39"/>
      <c r="J192" s="39"/>
      <c r="K192" s="10"/>
      <c r="L192" s="65"/>
      <c r="M192" s="65"/>
      <c r="N192" s="65"/>
      <c r="O192" s="65"/>
      <c r="P192" s="10"/>
      <c r="Q192" s="39"/>
      <c r="R192" s="39"/>
      <c r="S192" s="39"/>
      <c r="T192" s="39"/>
      <c r="U192" s="39"/>
    </row>
    <row r="193" spans="1:21">
      <c r="A193" s="39"/>
      <c r="B193" s="39"/>
      <c r="C193" s="39"/>
      <c r="D193" s="10"/>
      <c r="E193" s="39"/>
      <c r="F193" s="39"/>
      <c r="G193" s="39"/>
      <c r="H193" s="39"/>
      <c r="I193" s="39"/>
      <c r="J193" s="39"/>
      <c r="K193" s="10"/>
      <c r="L193" s="65"/>
      <c r="M193" s="65"/>
      <c r="N193" s="65"/>
      <c r="O193" s="65"/>
      <c r="P193" s="10"/>
      <c r="Q193" s="39"/>
      <c r="R193" s="39"/>
      <c r="S193" s="39"/>
      <c r="T193" s="39"/>
      <c r="U193" s="39"/>
    </row>
    <row r="194" spans="1:21">
      <c r="A194" s="39"/>
      <c r="B194" s="39"/>
      <c r="C194" s="39"/>
      <c r="D194" s="10"/>
      <c r="E194" s="39"/>
      <c r="F194" s="39"/>
      <c r="G194" s="39"/>
      <c r="H194" s="39"/>
      <c r="I194" s="39"/>
      <c r="J194" s="39"/>
      <c r="K194" s="10"/>
      <c r="L194" s="65"/>
      <c r="M194" s="65"/>
      <c r="N194" s="65"/>
      <c r="O194" s="65"/>
      <c r="P194" s="10"/>
      <c r="Q194" s="39"/>
      <c r="R194" s="39"/>
      <c r="S194" s="39"/>
      <c r="T194" s="39"/>
      <c r="U194" s="39"/>
    </row>
    <row r="195" spans="1:21">
      <c r="A195" s="39"/>
      <c r="B195" s="39"/>
      <c r="C195" s="39"/>
      <c r="D195" s="10"/>
      <c r="E195" s="39"/>
      <c r="F195" s="39"/>
      <c r="G195" s="39"/>
      <c r="H195" s="39"/>
      <c r="I195" s="39"/>
      <c r="J195" s="39"/>
      <c r="K195" s="10"/>
      <c r="L195" s="65"/>
      <c r="M195" s="65"/>
      <c r="N195" s="65"/>
      <c r="O195" s="65"/>
      <c r="P195" s="10"/>
      <c r="Q195" s="39"/>
      <c r="R195" s="39"/>
      <c r="S195" s="39"/>
      <c r="T195" s="39"/>
      <c r="U195" s="39"/>
    </row>
    <row r="196" spans="1:21">
      <c r="A196" s="39"/>
      <c r="B196" s="39"/>
      <c r="C196" s="39"/>
      <c r="D196" s="10"/>
      <c r="E196" s="39"/>
      <c r="F196" s="39"/>
      <c r="G196" s="39"/>
      <c r="H196" s="39"/>
      <c r="I196" s="39"/>
      <c r="J196" s="39"/>
      <c r="K196" s="10"/>
      <c r="L196" s="65"/>
      <c r="M196" s="65"/>
      <c r="N196" s="65"/>
      <c r="O196" s="65"/>
      <c r="P196" s="10"/>
      <c r="Q196" s="39"/>
      <c r="R196" s="39"/>
      <c r="S196" s="39"/>
      <c r="T196" s="39"/>
      <c r="U196" s="39"/>
    </row>
    <row r="197" spans="1:21">
      <c r="A197" s="39"/>
      <c r="B197" s="39"/>
      <c r="C197" s="39"/>
      <c r="D197" s="10"/>
      <c r="E197" s="39"/>
      <c r="F197" s="39"/>
      <c r="G197" s="39"/>
      <c r="H197" s="39"/>
      <c r="I197" s="39"/>
      <c r="J197" s="39"/>
      <c r="K197" s="10"/>
      <c r="L197" s="65"/>
      <c r="M197" s="65"/>
      <c r="N197" s="65"/>
      <c r="O197" s="65"/>
      <c r="P197" s="10"/>
      <c r="Q197" s="39"/>
      <c r="R197" s="39"/>
      <c r="S197" s="39"/>
      <c r="T197" s="39"/>
      <c r="U197" s="39"/>
    </row>
    <row r="198" spans="1:21">
      <c r="A198" s="39"/>
      <c r="B198" s="39"/>
      <c r="C198" s="39"/>
      <c r="D198" s="10"/>
      <c r="E198" s="39"/>
      <c r="F198" s="39"/>
      <c r="G198" s="39"/>
      <c r="H198" s="39"/>
      <c r="I198" s="39"/>
      <c r="J198" s="39"/>
      <c r="K198" s="10"/>
      <c r="L198" s="65"/>
      <c r="M198" s="65"/>
      <c r="N198" s="65"/>
      <c r="O198" s="65"/>
      <c r="P198" s="10"/>
      <c r="Q198" s="39"/>
      <c r="R198" s="39"/>
      <c r="S198" s="39"/>
      <c r="T198" s="39"/>
      <c r="U198" s="39"/>
    </row>
    <row r="199" spans="1:21">
      <c r="A199" s="39"/>
      <c r="B199" s="39"/>
      <c r="C199" s="39"/>
      <c r="D199" s="10"/>
      <c r="E199" s="39"/>
      <c r="F199" s="39"/>
      <c r="G199" s="39"/>
      <c r="H199" s="39"/>
      <c r="I199" s="39"/>
      <c r="J199" s="39"/>
      <c r="K199" s="10"/>
      <c r="L199" s="65"/>
      <c r="M199" s="65"/>
      <c r="N199" s="65"/>
      <c r="O199" s="65"/>
      <c r="P199" s="10"/>
      <c r="Q199" s="39"/>
      <c r="R199" s="39"/>
      <c r="S199" s="39"/>
      <c r="T199" s="39"/>
      <c r="U199" s="39"/>
    </row>
    <row r="200" spans="1:21">
      <c r="A200" s="39"/>
      <c r="B200" s="39"/>
      <c r="C200" s="39"/>
      <c r="D200" s="10"/>
      <c r="E200" s="39"/>
      <c r="F200" s="39"/>
      <c r="G200" s="39"/>
      <c r="H200" s="39"/>
      <c r="I200" s="39"/>
      <c r="J200" s="39"/>
      <c r="K200" s="10"/>
      <c r="L200" s="65"/>
      <c r="M200" s="65"/>
      <c r="N200" s="65"/>
      <c r="O200" s="65"/>
      <c r="P200" s="10"/>
      <c r="Q200" s="39"/>
      <c r="R200" s="39"/>
      <c r="S200" s="39"/>
      <c r="T200" s="39"/>
      <c r="U200" s="39"/>
    </row>
  </sheetData>
  <sheetProtection algorithmName="SHA-512" hashValue="yT/Lnsbch3t9C3uVevaRpiVTijTqPpQY4XA+ykehNqX9zxsCfoxDMwuzo6+3pa2GzzogmQ+mN30uPGXxCwJlfg==" saltValue="ZOeokZ4RQUOGC2xRgepNOA==" spinCount="100000" sheet="1" objects="1" scenarios="1"/>
  <mergeCells count="23">
    <mergeCell ref="N6:O6"/>
    <mergeCell ref="N10:O10"/>
    <mergeCell ref="R10:U10"/>
    <mergeCell ref="R3:R6"/>
    <mergeCell ref="S3:S6"/>
    <mergeCell ref="T3:T6"/>
    <mergeCell ref="U3:U6"/>
    <mergeCell ref="M3:O3"/>
    <mergeCell ref="Q3:Q6"/>
    <mergeCell ref="M4:M6"/>
    <mergeCell ref="N4:N5"/>
    <mergeCell ref="O4:O5"/>
    <mergeCell ref="I4:I5"/>
    <mergeCell ref="A3:A6"/>
    <mergeCell ref="B3:C3"/>
    <mergeCell ref="E3:E6"/>
    <mergeCell ref="L3:L6"/>
    <mergeCell ref="J4:J5"/>
    <mergeCell ref="B4:B6"/>
    <mergeCell ref="C4:C6"/>
    <mergeCell ref="F4:F6"/>
    <mergeCell ref="G4:G5"/>
    <mergeCell ref="H4:H5"/>
  </mergeCells>
  <conditionalFormatting sqref="J3:J111">
    <cfRule type="expression" dxfId="5" priority="2">
      <formula>$J$8=""</formula>
    </cfRule>
  </conditionalFormatting>
  <conditionalFormatting sqref="A61:C150 E61:J150 Q61:U150 L61:O150">
    <cfRule type="expression" dxfId="4" priority="1">
      <formula>A61=""</formula>
    </cfRule>
  </conditionalFormatting>
  <hyperlinks>
    <hyperlink ref="A7" location="Anmerkungen!A1" display="Anmerkung" xr:uid="{9570EE8F-8793-4A37-929A-69FC48EB9B90}"/>
    <hyperlink ref="E7" location="Anmerkungen!A1" display="Anmerkung" xr:uid="{8818839B-C80F-4E13-A8FE-3FBE570C24E7}"/>
    <hyperlink ref="L7" location="Anmerkungen!A1" display="Anmerkung" xr:uid="{BCCE4210-19EC-4554-BCC9-F7DCF834ADDD}"/>
    <hyperlink ref="Q7" location="Anmerkungen!A1" display="Anmerkung" xr:uid="{7917412D-DC4C-47F8-9FD0-CFF9B3B0BA1E}"/>
    <hyperlink ref="A9" location="Anmerkungen!A4" display="Quellen" xr:uid="{8BE76076-74B8-4F9A-B806-B7088698C855}"/>
    <hyperlink ref="E9" location="Anmerkungen!A4" display="Quellen" xr:uid="{3561FB9C-B73B-420A-9AEE-6FC250301EB7}"/>
    <hyperlink ref="L9" location="Anmerkungen!A4" display="Quellen" xr:uid="{DFE7794C-86AB-4C16-A77C-2DBEA0B2CAB4}"/>
    <hyperlink ref="Q9" location="Anmerkungen!A4" display="Quellen" xr:uid="{822916A4-4A04-4F76-9C70-E37286764D3E}"/>
    <hyperlink ref="I7" location="Anmerkungen!A7" display="Anmerkungen!A7" xr:uid="{0B7F3EF5-AFD0-4615-87E8-D04320E60D21}"/>
  </hyperlinks>
  <pageMargins left="0.7" right="0.7" top="0.78740157499999996" bottom="0.78740157499999996"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3" r:id="rId3" name="Group Box 1">
              <controlPr defaultSize="0" autoFill="0" autoPict="0">
                <anchor moveWithCells="1">
                  <from>
                    <xdr:col>4</xdr:col>
                    <xdr:colOff>571500</xdr:colOff>
                    <xdr:row>0</xdr:row>
                    <xdr:rowOff>0</xdr:rowOff>
                  </from>
                  <to>
                    <xdr:col>8</xdr:col>
                    <xdr:colOff>647700</xdr:colOff>
                    <xdr:row>1</xdr:row>
                    <xdr:rowOff>76200</xdr:rowOff>
                  </to>
                </anchor>
              </controlPr>
            </control>
          </mc:Choice>
        </mc:AlternateContent>
        <mc:AlternateContent xmlns:mc="http://schemas.openxmlformats.org/markup-compatibility/2006">
          <mc:Choice Requires="x14">
            <control shapeId="8194" r:id="rId4" name="Label 2">
              <controlPr defaultSize="0" autoFill="0" autoLine="0" autoPict="0">
                <anchor moveWithCells="1" sizeWithCells="1">
                  <from>
                    <xdr:col>5</xdr:col>
                    <xdr:colOff>47625</xdr:colOff>
                    <xdr:row>0</xdr:row>
                    <xdr:rowOff>76200</xdr:rowOff>
                  </from>
                  <to>
                    <xdr:col>5</xdr:col>
                    <xdr:colOff>723900</xdr:colOff>
                    <xdr:row>0</xdr:row>
                    <xdr:rowOff>238125</xdr:rowOff>
                  </to>
                </anchor>
              </controlPr>
            </control>
          </mc:Choice>
        </mc:AlternateContent>
        <mc:AlternateContent xmlns:mc="http://schemas.openxmlformats.org/markup-compatibility/2006">
          <mc:Choice Requires="x14">
            <control shapeId="8195" r:id="rId5" name="Drop Down 3">
              <controlPr defaultSize="0" autoLine="0" autoPict="0">
                <anchor moveWithCells="1">
                  <from>
                    <xdr:col>5</xdr:col>
                    <xdr:colOff>752475</xdr:colOff>
                    <xdr:row>0</xdr:row>
                    <xdr:rowOff>57150</xdr:rowOff>
                  </from>
                  <to>
                    <xdr:col>8</xdr:col>
                    <xdr:colOff>542925</xdr:colOff>
                    <xdr:row>1</xdr:row>
                    <xdr:rowOff>19050</xdr:rowOff>
                  </to>
                </anchor>
              </controlPr>
            </control>
          </mc:Choice>
        </mc:AlternateContent>
        <mc:AlternateContent xmlns:mc="http://schemas.openxmlformats.org/markup-compatibility/2006">
          <mc:Choice Requires="x14">
            <control shapeId="8196" r:id="rId6" name="Group Box 4">
              <controlPr defaultSize="0" autoFill="0" autoPict="0">
                <anchor moveWithCells="1">
                  <from>
                    <xdr:col>16</xdr:col>
                    <xdr:colOff>552450</xdr:colOff>
                    <xdr:row>0</xdr:row>
                    <xdr:rowOff>0</xdr:rowOff>
                  </from>
                  <to>
                    <xdr:col>20</xdr:col>
                    <xdr:colOff>609600</xdr:colOff>
                    <xdr:row>1</xdr:row>
                    <xdr:rowOff>76200</xdr:rowOff>
                  </to>
                </anchor>
              </controlPr>
            </control>
          </mc:Choice>
        </mc:AlternateContent>
        <mc:AlternateContent xmlns:mc="http://schemas.openxmlformats.org/markup-compatibility/2006">
          <mc:Choice Requires="x14">
            <control shapeId="8197" r:id="rId7" name="Label 5">
              <controlPr defaultSize="0" autoFill="0" autoLine="0" autoPict="0">
                <anchor moveWithCells="1" sizeWithCells="1">
                  <from>
                    <xdr:col>17</xdr:col>
                    <xdr:colOff>28575</xdr:colOff>
                    <xdr:row>0</xdr:row>
                    <xdr:rowOff>76200</xdr:rowOff>
                  </from>
                  <to>
                    <xdr:col>17</xdr:col>
                    <xdr:colOff>657225</xdr:colOff>
                    <xdr:row>0</xdr:row>
                    <xdr:rowOff>238125</xdr:rowOff>
                  </to>
                </anchor>
              </controlPr>
            </control>
          </mc:Choice>
        </mc:AlternateContent>
        <mc:AlternateContent xmlns:mc="http://schemas.openxmlformats.org/markup-compatibility/2006">
          <mc:Choice Requires="x14">
            <control shapeId="8198" r:id="rId8" name="Drop Down 6">
              <controlPr defaultSize="0" autoLine="0" autoPict="0">
                <anchor moveWithCells="1">
                  <from>
                    <xdr:col>17</xdr:col>
                    <xdr:colOff>695325</xdr:colOff>
                    <xdr:row>0</xdr:row>
                    <xdr:rowOff>57150</xdr:rowOff>
                  </from>
                  <to>
                    <xdr:col>20</xdr:col>
                    <xdr:colOff>514350</xdr:colOff>
                    <xdr:row>1</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8AE1E914-052B-4576-9413-66A0C8F06B1E}">
            <xm:f>$A61&gt;=INDEX(Tabelle1!$D$2:$D$41,Tabelle1!$A$2)</xm:f>
            <x14:dxf>
              <fill>
                <patternFill>
                  <bgColor rgb="FFD9D9D9"/>
                </patternFill>
              </fill>
            </x14:dxf>
          </x14:cfRule>
          <xm:sqref>A61:C150 E61:J150 Q61:U150 L61:O150</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F78BF-CDC8-4602-B186-E3F0E764A1DF}">
  <sheetPr codeName="Tabelle4"/>
  <dimension ref="A1:U200"/>
  <sheetViews>
    <sheetView showGridLines="0" zoomScaleNormal="100" workbookViewId="0">
      <pane xSplit="1" ySplit="10" topLeftCell="B11" activePane="bottomRight" state="frozen"/>
      <selection activeCell="O11" sqref="O11"/>
      <selection pane="topRight" activeCell="O11" sqref="O11"/>
      <selection pane="bottomLeft" activeCell="O11" sqref="O11"/>
      <selection pane="bottomRight"/>
    </sheetView>
  </sheetViews>
  <sheetFormatPr baseColWidth="10" defaultRowHeight="15"/>
  <cols>
    <col min="1" max="1" width="8.7109375" style="34" customWidth="1"/>
    <col min="2" max="3" width="12.7109375" style="34" customWidth="1"/>
    <col min="4" max="4" width="6.5703125" style="5" customWidth="1"/>
    <col min="5" max="5" width="8.7109375" style="34" customWidth="1"/>
    <col min="6" max="6" width="12.7109375" style="34" customWidth="1"/>
    <col min="7" max="10" width="10.7109375" style="34" customWidth="1"/>
    <col min="11" max="11" width="11.42578125" style="5"/>
    <col min="12" max="12" width="8.7109375" style="66" customWidth="1"/>
    <col min="13" max="13" width="12.7109375" style="66" customWidth="1"/>
    <col min="14" max="15" width="10.7109375" style="66" customWidth="1"/>
    <col min="16" max="16" width="11.42578125" style="5"/>
    <col min="17" max="17" width="8.7109375" style="34" customWidth="1"/>
    <col min="18" max="21" width="10.7109375" style="34" customWidth="1"/>
    <col min="22" max="16384" width="11.42578125" style="34"/>
  </cols>
  <sheetData>
    <row r="1" spans="1:21" ht="18.75" customHeight="1">
      <c r="A1" s="23" t="s">
        <v>64</v>
      </c>
      <c r="B1" s="39"/>
      <c r="C1" s="39"/>
      <c r="D1" s="9"/>
      <c r="E1" s="39"/>
      <c r="F1" s="39"/>
      <c r="G1" s="39"/>
      <c r="H1" s="39"/>
      <c r="I1" s="39"/>
      <c r="J1" s="39"/>
      <c r="K1" s="9"/>
      <c r="L1" s="39"/>
      <c r="M1" s="39"/>
      <c r="N1" s="39"/>
      <c r="O1" s="39"/>
      <c r="P1" s="9"/>
      <c r="Q1" s="39"/>
      <c r="R1" s="39"/>
      <c r="S1" s="39"/>
      <c r="T1" s="39"/>
      <c r="U1" s="39"/>
    </row>
    <row r="2" spans="1:21" ht="7.5" customHeight="1">
      <c r="A2" s="39"/>
      <c r="B2" s="39"/>
      <c r="C2" s="39"/>
      <c r="D2" s="10"/>
      <c r="E2" s="39"/>
      <c r="F2" s="39"/>
      <c r="G2" s="39"/>
      <c r="H2" s="39"/>
      <c r="I2" s="39"/>
      <c r="J2" s="39"/>
      <c r="K2" s="10"/>
      <c r="L2" s="39"/>
      <c r="M2" s="39"/>
      <c r="N2" s="39"/>
      <c r="O2" s="39"/>
      <c r="P2" s="10"/>
      <c r="Q2" s="39"/>
      <c r="R2" s="39"/>
      <c r="S2" s="39"/>
      <c r="T2" s="39"/>
      <c r="U2" s="39"/>
    </row>
    <row r="3" spans="1:21" s="5" customFormat="1" ht="23.25" customHeight="1">
      <c r="A3" s="74" t="s">
        <v>30</v>
      </c>
      <c r="B3" s="74" t="s">
        <v>13</v>
      </c>
      <c r="C3" s="74"/>
      <c r="D3" s="10"/>
      <c r="E3" s="74" t="s">
        <v>30</v>
      </c>
      <c r="F3" s="52" t="str">
        <f>IF(Tabelle1!$A$2=1,"                              Produktionspotenzial","Produktionspotenzial")</f>
        <v>Produktionspotenzial</v>
      </c>
      <c r="G3" s="53"/>
      <c r="H3" s="53"/>
      <c r="I3" s="53"/>
      <c r="J3" s="54" t="str">
        <f>""</f>
        <v/>
      </c>
      <c r="K3" s="10"/>
      <c r="L3" s="74" t="s">
        <v>30</v>
      </c>
      <c r="M3" s="74" t="s">
        <v>22</v>
      </c>
      <c r="N3" s="74"/>
      <c r="O3" s="74"/>
      <c r="P3" s="10"/>
      <c r="Q3" s="76" t="s">
        <v>30</v>
      </c>
      <c r="R3" s="76" t="s">
        <v>28</v>
      </c>
      <c r="S3" s="76" t="s">
        <v>26</v>
      </c>
      <c r="T3" s="76" t="s">
        <v>27</v>
      </c>
      <c r="U3" s="76" t="s">
        <v>29</v>
      </c>
    </row>
    <row r="4" spans="1:21" s="5" customFormat="1" ht="15.75" customHeight="1">
      <c r="A4" s="74"/>
      <c r="B4" s="74" t="s">
        <v>59</v>
      </c>
      <c r="C4" s="74" t="s">
        <v>60</v>
      </c>
      <c r="D4" s="10"/>
      <c r="E4" s="74"/>
      <c r="F4" s="74" t="s">
        <v>76</v>
      </c>
      <c r="G4" s="74" t="s">
        <v>20</v>
      </c>
      <c r="H4" s="74" t="s">
        <v>19</v>
      </c>
      <c r="I4" s="74" t="s">
        <v>21</v>
      </c>
      <c r="J4" s="76" t="str">
        <f>IF(Tabelle1!$A$2=1,"Human-
kapital-
einsatz","")</f>
        <v/>
      </c>
      <c r="K4" s="10"/>
      <c r="L4" s="74"/>
      <c r="M4" s="74" t="s">
        <v>72</v>
      </c>
      <c r="N4" s="74" t="s">
        <v>19</v>
      </c>
      <c r="O4" s="74" t="s">
        <v>21</v>
      </c>
      <c r="P4" s="10"/>
      <c r="Q4" s="78"/>
      <c r="R4" s="78"/>
      <c r="S4" s="78"/>
      <c r="T4" s="78"/>
      <c r="U4" s="78"/>
    </row>
    <row r="5" spans="1:21" s="5" customFormat="1" ht="26.25" customHeight="1">
      <c r="A5" s="74"/>
      <c r="B5" s="74"/>
      <c r="C5" s="74"/>
      <c r="D5" s="10"/>
      <c r="E5" s="74"/>
      <c r="F5" s="74"/>
      <c r="G5" s="74"/>
      <c r="H5" s="74"/>
      <c r="I5" s="74"/>
      <c r="J5" s="77"/>
      <c r="K5" s="10"/>
      <c r="L5" s="74"/>
      <c r="M5" s="74"/>
      <c r="N5" s="74"/>
      <c r="O5" s="74"/>
      <c r="P5" s="10"/>
      <c r="Q5" s="78"/>
      <c r="R5" s="78"/>
      <c r="S5" s="78"/>
      <c r="T5" s="78"/>
      <c r="U5" s="78"/>
    </row>
    <row r="6" spans="1:21" s="5" customFormat="1" ht="24.75" customHeight="1">
      <c r="A6" s="75"/>
      <c r="B6" s="75"/>
      <c r="C6" s="75"/>
      <c r="D6" s="10"/>
      <c r="E6" s="75"/>
      <c r="F6" s="76"/>
      <c r="G6" s="55" t="str">
        <f>IF(Tabelle1!$A$2=1,"                       Wachstumsbeiträge","Wachstumsbeiträge")</f>
        <v>Wachstumsbeiträge</v>
      </c>
      <c r="H6" s="56"/>
      <c r="I6" s="56"/>
      <c r="J6" s="57" t="str">
        <f>""</f>
        <v/>
      </c>
      <c r="K6" s="10"/>
      <c r="L6" s="75"/>
      <c r="M6" s="76"/>
      <c r="N6" s="76" t="s">
        <v>24</v>
      </c>
      <c r="O6" s="76"/>
      <c r="P6" s="10"/>
      <c r="Q6" s="79"/>
      <c r="R6" s="78"/>
      <c r="S6" s="78"/>
      <c r="T6" s="78"/>
      <c r="U6" s="78"/>
    </row>
    <row r="7" spans="1:21">
      <c r="A7" s="3" t="s">
        <v>6</v>
      </c>
      <c r="B7" s="3"/>
      <c r="C7" s="3"/>
      <c r="D7" s="10"/>
      <c r="E7" s="3" t="s">
        <v>6</v>
      </c>
      <c r="F7" s="3"/>
      <c r="G7" s="8"/>
      <c r="H7" s="8"/>
      <c r="I7" s="68">
        <v>1</v>
      </c>
      <c r="J7" s="60"/>
      <c r="K7" s="10"/>
      <c r="L7" s="3" t="s">
        <v>6</v>
      </c>
      <c r="M7" s="3"/>
      <c r="N7" s="40"/>
      <c r="O7" s="40"/>
      <c r="P7" s="10"/>
      <c r="Q7" s="3" t="s">
        <v>6</v>
      </c>
      <c r="R7" s="40"/>
      <c r="S7" s="40"/>
      <c r="T7" s="40"/>
      <c r="U7" s="40"/>
    </row>
    <row r="8" spans="1:21">
      <c r="A8" s="4" t="s">
        <v>7</v>
      </c>
      <c r="B8" s="8" t="str">
        <f>"PrP...:Q95:"&amp;Tabelle1!$A$3</f>
        <v>PrP...:Q95:J24</v>
      </c>
      <c r="C8" s="8" t="str">
        <f>"PrPpK:Q95:"&amp;Tabelle1!$A$3</f>
        <v>PrPpK:Q95:J24</v>
      </c>
      <c r="D8" s="10"/>
      <c r="E8" s="4" t="s">
        <v>7</v>
      </c>
      <c r="F8" s="8" t="str">
        <f>"PrPZV:Q95:"&amp;Tabelle1!$A$3</f>
        <v>PrPZV:Q95:J24</v>
      </c>
      <c r="G8" s="8" t="str">
        <f>"PrPKE:Q95:"&amp;Tabelle1!$A$3</f>
        <v>PrPKE:Q95:J24</v>
      </c>
      <c r="H8" s="8" t="str">
        <f>"PrPAV:Q95:"&amp;Tabelle1!$A$3</f>
        <v>PrPAV:Q95:J24</v>
      </c>
      <c r="I8" s="8" t="str">
        <f>"PrPTF:Q95:"&amp;Tabelle1!$A$3</f>
        <v>PrPTF:Q95:J24</v>
      </c>
      <c r="J8" s="61" t="str">
        <f>IF(Tabelle1!$A$2=1,"PrPHK:Q95:"&amp;Tabelle1!$A$3,"")</f>
        <v/>
      </c>
      <c r="K8" s="10"/>
      <c r="L8" s="4" t="s">
        <v>7</v>
      </c>
      <c r="M8" s="8" t="str">
        <f>"OPG..:Q95:"&amp;Tabelle1!$A$3</f>
        <v>OPG..:Q95:J24</v>
      </c>
      <c r="N8" s="8" t="str">
        <f>"OPGAV:Q95:"&amp;Tabelle1!$A$3</f>
        <v>OPGAV:Q95:J24</v>
      </c>
      <c r="O8" s="8" t="str">
        <f>"OPGTF:Q95:"&amp;Tabelle1!$A$3</f>
        <v>OPGTF:Q95:J24</v>
      </c>
      <c r="P8" s="10"/>
      <c r="Q8" s="4" t="s">
        <v>7</v>
      </c>
      <c r="R8" s="8" t="str">
        <f>"NAIRU:Q95:"&amp;Tabelle1!$A$3</f>
        <v>NAIRU:Q95:J24</v>
      </c>
      <c r="S8" s="8" t="str">
        <f>"StEQ.:Q95:"&amp;Tabelle1!$A$3</f>
        <v>StEQ.:Q95:J24</v>
      </c>
      <c r="T8" s="8" t="str">
        <f>"TZQ..:Q95:"&amp;Tabelle1!$A$3</f>
        <v>TZQ..:Q95:J24</v>
      </c>
      <c r="U8" s="8" t="str">
        <f>"SStQ.:Q95:"&amp;Tabelle1!$A$3</f>
        <v>SStQ.:Q95:J24</v>
      </c>
    </row>
    <row r="9" spans="1:21">
      <c r="A9" s="3" t="s">
        <v>8</v>
      </c>
      <c r="B9" s="4"/>
      <c r="C9" s="4"/>
      <c r="D9" s="10"/>
      <c r="E9" s="3" t="s">
        <v>8</v>
      </c>
      <c r="F9" s="4"/>
      <c r="G9" s="11"/>
      <c r="H9" s="11"/>
      <c r="I9" s="4"/>
      <c r="J9" s="60"/>
      <c r="K9" s="10"/>
      <c r="L9" s="3" t="s">
        <v>8</v>
      </c>
      <c r="M9" s="4"/>
      <c r="N9" s="40"/>
      <c r="O9" s="40"/>
      <c r="P9" s="10"/>
      <c r="Q9" s="3" t="s">
        <v>8</v>
      </c>
      <c r="R9" s="40"/>
      <c r="S9" s="40"/>
      <c r="T9" s="40"/>
      <c r="U9" s="40"/>
    </row>
    <row r="10" spans="1:21" s="6" customFormat="1" ht="18" customHeight="1">
      <c r="A10" s="7" t="s">
        <v>18</v>
      </c>
      <c r="B10" s="21" t="s">
        <v>61</v>
      </c>
      <c r="C10" s="22" t="s">
        <v>62</v>
      </c>
      <c r="D10" s="10"/>
      <c r="E10" s="7" t="s">
        <v>18</v>
      </c>
      <c r="F10" s="21" t="s">
        <v>23</v>
      </c>
      <c r="G10" s="59" t="str">
        <f>IF(Tabelle1!$A$2=1,"                     in Prozentpunkten","in Prozentpunkten")</f>
        <v>in Prozentpunkten</v>
      </c>
      <c r="H10" s="59"/>
      <c r="I10" s="59"/>
      <c r="J10" s="58"/>
      <c r="K10" s="10"/>
      <c r="L10" s="13" t="s">
        <v>18</v>
      </c>
      <c r="M10" s="14" t="s">
        <v>23</v>
      </c>
      <c r="N10" s="80" t="s">
        <v>25</v>
      </c>
      <c r="O10" s="81"/>
      <c r="P10" s="10"/>
      <c r="Q10" s="12" t="s">
        <v>18</v>
      </c>
      <c r="R10" s="82" t="s">
        <v>23</v>
      </c>
      <c r="S10" s="82"/>
      <c r="T10" s="82"/>
      <c r="U10" s="83"/>
    </row>
    <row r="11" spans="1:21">
      <c r="A11" s="41">
        <v>1970</v>
      </c>
      <c r="B11" s="42">
        <f>IFERROR(IF(INDEX(J!$A$1:$ZZ$200,MATCH($A11,J!$A$1:$A$200,0),MATCH(B$8,J!$A$1:$ZZ$1,0))&lt;&gt;"",INDEX(J!$A$1:$ZZ$200,MATCH($A11,J!$A$1:$A$200,0),MATCH(B$8,J!$A$1:$ZZ$1,0)),""),"")</f>
        <v>1403.52</v>
      </c>
      <c r="C11" s="43">
        <f>IFERROR(IF(INDEX(J!$A$1:$ZZ$200,MATCH($A11,J!$A$1:$A$200,0),MATCH(C$8,J!$A$1:$ZZ$1,0))&lt;&gt;"",INDEX(J!$A$1:$ZZ$200,MATCH($A11,J!$A$1:$A$200,0),MATCH(C$8,J!$A$1:$ZZ$1,0)),""),"")</f>
        <v>17.95</v>
      </c>
      <c r="D11" s="10"/>
      <c r="E11" s="41">
        <v>1970</v>
      </c>
      <c r="F11" s="43" t="str">
        <f>IFERROR(IF(INDEX(J!$A$1:$ZZ$200,MATCH($A11,J!$A$1:$A$200,0),MATCH(F$8,J!$A$1:$ZZ$1,0))&lt;&gt;"",INDEX(J!$A$1:$ZZ$200,MATCH($A11,J!$A$1:$A$200,0),MATCH(F$8,J!$A$1:$ZZ$1,0)),""),"")</f>
        <v/>
      </c>
      <c r="G11" s="43" t="str">
        <f>IFERROR(IF(INDEX(J!$A$1:$ZZ$200,MATCH($A11,J!$A$1:$A$200,0),MATCH(G$8,J!$A$1:$ZZ$1,0))&lt;&gt;"",INDEX(J!$A$1:$ZZ$200,MATCH($A11,J!$A$1:$A$200,0),MATCH(G$8,J!$A$1:$ZZ$1,0)),""),"")</f>
        <v/>
      </c>
      <c r="H11" s="43" t="str">
        <f>IFERROR(IF(INDEX(J!$A$1:$ZZ$200,MATCH($A11,J!$A$1:$A$200,0),MATCH(H$8,J!$A$1:$ZZ$1,0))&lt;&gt;"",INDEX(J!$A$1:$ZZ$200,MATCH($A11,J!$A$1:$A$200,0),MATCH(H$8,J!$A$1:$ZZ$1,0)),""),"")</f>
        <v/>
      </c>
      <c r="I11" s="43" t="str">
        <f>IFERROR(IF(INDEX(J!$A$1:$ZZ$200,MATCH($A11,J!$A$1:$A$200,0),MATCH(I$8,J!$A$1:$ZZ$1,0))&lt;&gt;"",INDEX(J!$A$1:$ZZ$200,MATCH($A11,J!$A$1:$A$200,0),MATCH(I$8,J!$A$1:$ZZ$1,0)),""),"")</f>
        <v/>
      </c>
      <c r="J11" s="43" t="str">
        <f>IFERROR(IF(INDEX(J!$A$1:$ZZ$200,MATCH($A11,J!$A$1:$A$200,0),MATCH(J$8,J!$A$1:$ZZ$1,0))&lt;&gt;"",INDEX(J!$A$1:$ZZ$200,MATCH($A11,J!$A$1:$A$200,0),MATCH(J$8,J!$A$1:$ZZ$1,0)),""),"")</f>
        <v/>
      </c>
      <c r="K11" s="10"/>
      <c r="L11" s="41">
        <v>1970</v>
      </c>
      <c r="M11" s="43">
        <f>IFERROR(IF(INDEX(J!$A$1:$ZZ$200,MATCH($A11,J!$A$1:$A$200,0),MATCH(M$8,J!$A$1:$ZZ$1,0))&lt;&gt;"",INDEX(J!$A$1:$ZZ$200,MATCH($A11,J!$A$1:$A$200,0),MATCH(M$8,J!$A$1:$ZZ$1,0)),""),"")</f>
        <v>-0.67</v>
      </c>
      <c r="N11" s="43">
        <f>IFERROR(IF(INDEX(J!$A$1:$ZZ$200,MATCH($A11,J!$A$1:$A$200,0),MATCH(N$8,J!$A$1:$ZZ$1,0))&lt;&gt;"",INDEX(J!$A$1:$ZZ$200,MATCH($A11,J!$A$1:$A$200,0),MATCH(N$8,J!$A$1:$ZZ$1,0)),""),"")</f>
        <v>0.68</v>
      </c>
      <c r="O11" s="43">
        <f>IFERROR(IF(INDEX(J!$A$1:$ZZ$200,MATCH($A11,J!$A$1:$A$200,0),MATCH(O$8,J!$A$1:$ZZ$1,0))&lt;&gt;"",INDEX(J!$A$1:$ZZ$200,MATCH($A11,J!$A$1:$A$200,0),MATCH(O$8,J!$A$1:$ZZ$1,0)),""),"")</f>
        <v>-1.2</v>
      </c>
      <c r="P11" s="10"/>
      <c r="Q11" s="41">
        <v>1970</v>
      </c>
      <c r="R11" s="43">
        <f>IFERROR(IF(INDEX(J!$A$1:$ZZ$200,MATCH($A11,J!$A$1:$A$200,0),MATCH(R$8,J!$A$1:$ZZ$1,0))&lt;&gt;"",INDEX(J!$A$1:$ZZ$200,MATCH($A11,J!$A$1:$A$200,0),MATCH(R$8,J!$A$1:$ZZ$1,0)),""),"")</f>
        <v>0.87</v>
      </c>
      <c r="S11" s="43">
        <f>IFERROR(IF(INDEX(J!$A$1:$ZZ$200,MATCH($A11,J!$A$1:$A$200,0),MATCH(S$8,J!$A$1:$ZZ$1,0))&lt;&gt;"",INDEX(J!$A$1:$ZZ$200,MATCH($A11,J!$A$1:$A$200,0),MATCH(S$8,J!$A$1:$ZZ$1,0)),""),"")</f>
        <v>59.01</v>
      </c>
      <c r="T11" s="43" t="str">
        <f>IFERROR(IF(INDEX(J!$A$1:$ZZ$200,MATCH($A11,J!$A$1:$A$200,0),MATCH(T$8,J!$A$1:$ZZ$1,0))&lt;&gt;"",INDEX(J!$A$1:$ZZ$200,MATCH($A11,J!$A$1:$A$200,0),MATCH(T$8,J!$A$1:$ZZ$1,0)),""),"")</f>
        <v/>
      </c>
      <c r="U11" s="43" t="str">
        <f>IFERROR(IF(INDEX(J!$A$1:$ZZ$200,MATCH($A11,J!$A$1:$A$200,0),MATCH(U$8,J!$A$1:$ZZ$1,0))&lt;&gt;"",INDEX(J!$A$1:$ZZ$200,MATCH($A11,J!$A$1:$A$200,0),MATCH(U$8,J!$A$1:$ZZ$1,0)),""),"")</f>
        <v/>
      </c>
    </row>
    <row r="12" spans="1:21">
      <c r="A12" s="41">
        <f>A11+1</f>
        <v>1971</v>
      </c>
      <c r="B12" s="42">
        <f>IFERROR(IF(INDEX(J!$A$1:$ZZ$200,MATCH($A12,J!$A$1:$A$200,0),MATCH(B$8,J!$A$1:$ZZ$1,0))&lt;&gt;"",INDEX(J!$A$1:$ZZ$200,MATCH($A12,J!$A$1:$A$200,0),MATCH(B$8,J!$A$1:$ZZ$1,0)),""),"")</f>
        <v>1449.59</v>
      </c>
      <c r="C12" s="43">
        <f>IFERROR(IF(INDEX(J!$A$1:$ZZ$200,MATCH($A12,J!$A$1:$A$200,0),MATCH(C$8,J!$A$1:$ZZ$1,0))&lt;&gt;"",INDEX(J!$A$1:$ZZ$200,MATCH($A12,J!$A$1:$A$200,0),MATCH(C$8,J!$A$1:$ZZ$1,0)),""),"")</f>
        <v>18.510000000000002</v>
      </c>
      <c r="D12" s="10"/>
      <c r="E12" s="41">
        <v>1971</v>
      </c>
      <c r="F12" s="43">
        <f>IFERROR(IF(INDEX(J!$A$1:$ZZ$200,MATCH($A12,J!$A$1:$A$200,0),MATCH(F$8,J!$A$1:$ZZ$1,0))&lt;&gt;"",INDEX(J!$A$1:$ZZ$200,MATCH($A12,J!$A$1:$A$200,0),MATCH(F$8,J!$A$1:$ZZ$1,0)),""),"")</f>
        <v>3.43</v>
      </c>
      <c r="G12" s="43">
        <f>IFERROR(IF(INDEX(J!$A$1:$ZZ$200,MATCH($A12,J!$A$1:$A$200,0),MATCH(G$8,J!$A$1:$ZZ$1,0))&lt;&gt;"",INDEX(J!$A$1:$ZZ$200,MATCH($A12,J!$A$1:$A$200,0),MATCH(G$8,J!$A$1:$ZZ$1,0)),""),"")</f>
        <v>1.87</v>
      </c>
      <c r="H12" s="43">
        <f>IFERROR(IF(INDEX(J!$A$1:$ZZ$200,MATCH($A12,J!$A$1:$A$200,0),MATCH(H$8,J!$A$1:$ZZ$1,0))&lt;&gt;"",INDEX(J!$A$1:$ZZ$200,MATCH($A12,J!$A$1:$A$200,0),MATCH(H$8,J!$A$1:$ZZ$1,0)),""),"")</f>
        <v>-0.3</v>
      </c>
      <c r="I12" s="43">
        <f>IFERROR(IF(INDEX(J!$A$1:$ZZ$200,MATCH($A12,J!$A$1:$A$200,0),MATCH(I$8,J!$A$1:$ZZ$1,0))&lt;&gt;"",INDEX(J!$A$1:$ZZ$200,MATCH($A12,J!$A$1:$A$200,0),MATCH(I$8,J!$A$1:$ZZ$1,0)),""),"")</f>
        <v>1.97</v>
      </c>
      <c r="J12" s="43" t="str">
        <f>IFERROR(IF(INDEX(J!$A$1:$ZZ$200,MATCH($A12,J!$A$1:$A$200,0),MATCH(J$8,J!$A$1:$ZZ$1,0))&lt;&gt;"",INDEX(J!$A$1:$ZZ$200,MATCH($A12,J!$A$1:$A$200,0),MATCH(J$8,J!$A$1:$ZZ$1,0)),""),"")</f>
        <v/>
      </c>
      <c r="K12" s="10"/>
      <c r="L12" s="41">
        <v>1971</v>
      </c>
      <c r="M12" s="43">
        <f>IFERROR(IF(INDEX(J!$A$1:$ZZ$200,MATCH($A12,J!$A$1:$A$200,0),MATCH(M$8,J!$A$1:$ZZ$1,0))&lt;&gt;"",INDEX(J!$A$1:$ZZ$200,MATCH($A12,J!$A$1:$A$200,0),MATCH(M$8,J!$A$1:$ZZ$1,0)),""),"")</f>
        <v>-0.34</v>
      </c>
      <c r="N12" s="43">
        <f>IFERROR(IF(INDEX(J!$A$1:$ZZ$200,MATCH($A12,J!$A$1:$A$200,0),MATCH(N$8,J!$A$1:$ZZ$1,0))&lt;&gt;"",INDEX(J!$A$1:$ZZ$200,MATCH($A12,J!$A$1:$A$200,0),MATCH(N$8,J!$A$1:$ZZ$1,0)),""),"")</f>
        <v>0.41</v>
      </c>
      <c r="O12" s="43">
        <f>IFERROR(IF(INDEX(J!$A$1:$ZZ$200,MATCH($A12,J!$A$1:$A$200,0),MATCH(O$8,J!$A$1:$ZZ$1,0))&lt;&gt;"",INDEX(J!$A$1:$ZZ$200,MATCH($A12,J!$A$1:$A$200,0),MATCH(O$8,J!$A$1:$ZZ$1,0)),""),"")</f>
        <v>-0.51</v>
      </c>
      <c r="P12" s="10"/>
      <c r="Q12" s="41">
        <v>1971</v>
      </c>
      <c r="R12" s="43">
        <f>IFERROR(IF(INDEX(J!$A$1:$ZZ$200,MATCH($A12,J!$A$1:$A$200,0),MATCH(R$8,J!$A$1:$ZZ$1,0))&lt;&gt;"",INDEX(J!$A$1:$ZZ$200,MATCH($A12,J!$A$1:$A$200,0),MATCH(R$8,J!$A$1:$ZZ$1,0)),""),"")</f>
        <v>0.97</v>
      </c>
      <c r="S12" s="43">
        <f>IFERROR(IF(INDEX(J!$A$1:$ZZ$200,MATCH($A12,J!$A$1:$A$200,0),MATCH(S$8,J!$A$1:$ZZ$1,0))&lt;&gt;"",INDEX(J!$A$1:$ZZ$200,MATCH($A12,J!$A$1:$A$200,0),MATCH(S$8,J!$A$1:$ZZ$1,0)),""),"")</f>
        <v>59.1</v>
      </c>
      <c r="T12" s="43" t="str">
        <f>IFERROR(IF(INDEX(J!$A$1:$ZZ$200,MATCH($A12,J!$A$1:$A$200,0),MATCH(T$8,J!$A$1:$ZZ$1,0))&lt;&gt;"",INDEX(J!$A$1:$ZZ$200,MATCH($A12,J!$A$1:$A$200,0),MATCH(T$8,J!$A$1:$ZZ$1,0)),""),"")</f>
        <v/>
      </c>
      <c r="U12" s="43" t="str">
        <f>IFERROR(IF(INDEX(J!$A$1:$ZZ$200,MATCH($A12,J!$A$1:$A$200,0),MATCH(U$8,J!$A$1:$ZZ$1,0))&lt;&gt;"",INDEX(J!$A$1:$ZZ$200,MATCH($A12,J!$A$1:$A$200,0),MATCH(U$8,J!$A$1:$ZZ$1,0)),""),"")</f>
        <v/>
      </c>
    </row>
    <row r="13" spans="1:21">
      <c r="A13" s="41">
        <f t="shared" ref="A13:A60" si="0">A12+1</f>
        <v>1972</v>
      </c>
      <c r="B13" s="42">
        <f>IFERROR(IF(INDEX(J!$A$1:$ZZ$200,MATCH($A13,J!$A$1:$A$200,0),MATCH(B$8,J!$A$1:$ZZ$1,0))&lt;&gt;"",INDEX(J!$A$1:$ZZ$200,MATCH($A13,J!$A$1:$A$200,0),MATCH(B$8,J!$A$1:$ZZ$1,0)),""),"")</f>
        <v>1501.99</v>
      </c>
      <c r="C13" s="43">
        <f>IFERROR(IF(INDEX(J!$A$1:$ZZ$200,MATCH($A13,J!$A$1:$A$200,0),MATCH(C$8,J!$A$1:$ZZ$1,0))&lt;&gt;"",INDEX(J!$A$1:$ZZ$200,MATCH($A13,J!$A$1:$A$200,0),MATCH(C$8,J!$A$1:$ZZ$1,0)),""),"")</f>
        <v>19.09</v>
      </c>
      <c r="D13" s="10"/>
      <c r="E13" s="41">
        <v>1972</v>
      </c>
      <c r="F13" s="43">
        <f>IFERROR(IF(INDEX(J!$A$1:$ZZ$200,MATCH($A13,J!$A$1:$A$200,0),MATCH(F$8,J!$A$1:$ZZ$1,0))&lt;&gt;"",INDEX(J!$A$1:$ZZ$200,MATCH($A13,J!$A$1:$A$200,0),MATCH(F$8,J!$A$1:$ZZ$1,0)),""),"")</f>
        <v>3.92</v>
      </c>
      <c r="G13" s="43">
        <f>IFERROR(IF(INDEX(J!$A$1:$ZZ$200,MATCH($A13,J!$A$1:$A$200,0),MATCH(G$8,J!$A$1:$ZZ$1,0))&lt;&gt;"",INDEX(J!$A$1:$ZZ$200,MATCH($A13,J!$A$1:$A$200,0),MATCH(G$8,J!$A$1:$ZZ$1,0)),""),"")</f>
        <v>1.81</v>
      </c>
      <c r="H13" s="43">
        <f>IFERROR(IF(INDEX(J!$A$1:$ZZ$200,MATCH($A13,J!$A$1:$A$200,0),MATCH(H$8,J!$A$1:$ZZ$1,0))&lt;&gt;"",INDEX(J!$A$1:$ZZ$200,MATCH($A13,J!$A$1:$A$200,0),MATCH(H$8,J!$A$1:$ZZ$1,0)),""),"")</f>
        <v>-0.16</v>
      </c>
      <c r="I13" s="43">
        <f>IFERROR(IF(INDEX(J!$A$1:$ZZ$200,MATCH($A13,J!$A$1:$A$200,0),MATCH(I$8,J!$A$1:$ZZ$1,0))&lt;&gt;"",INDEX(J!$A$1:$ZZ$200,MATCH($A13,J!$A$1:$A$200,0),MATCH(I$8,J!$A$1:$ZZ$1,0)),""),"")</f>
        <v>2.4</v>
      </c>
      <c r="J13" s="43" t="str">
        <f>IFERROR(IF(INDEX(J!$A$1:$ZZ$200,MATCH($A13,J!$A$1:$A$200,0),MATCH(J$8,J!$A$1:$ZZ$1,0))&lt;&gt;"",INDEX(J!$A$1:$ZZ$200,MATCH($A13,J!$A$1:$A$200,0),MATCH(J$8,J!$A$1:$ZZ$1,0)),""),"")</f>
        <v/>
      </c>
      <c r="K13" s="10"/>
      <c r="L13" s="41">
        <v>1972</v>
      </c>
      <c r="M13" s="43">
        <f>IFERROR(IF(INDEX(J!$A$1:$ZZ$200,MATCH($A13,J!$A$1:$A$200,0),MATCH(M$8,J!$A$1:$ZZ$1,0))&lt;&gt;"",INDEX(J!$A$1:$ZZ$200,MATCH($A13,J!$A$1:$A$200,0),MATCH(M$8,J!$A$1:$ZZ$1,0)),""),"")</f>
        <v>0.63</v>
      </c>
      <c r="N13" s="43">
        <f>IFERROR(IF(INDEX(J!$A$1:$ZZ$200,MATCH($A13,J!$A$1:$A$200,0),MATCH(N$8,J!$A$1:$ZZ$1,0))&lt;&gt;"",INDEX(J!$A$1:$ZZ$200,MATCH($A13,J!$A$1:$A$200,0),MATCH(N$8,J!$A$1:$ZZ$1,0)),""),"")</f>
        <v>0.28000000000000003</v>
      </c>
      <c r="O13" s="43">
        <f>IFERROR(IF(INDEX(J!$A$1:$ZZ$200,MATCH($A13,J!$A$1:$A$200,0),MATCH(O$8,J!$A$1:$ZZ$1,0))&lt;&gt;"",INDEX(J!$A$1:$ZZ$200,MATCH($A13,J!$A$1:$A$200,0),MATCH(O$8,J!$A$1:$ZZ$1,0)),""),"")</f>
        <v>0.57999999999999996</v>
      </c>
      <c r="P13" s="10"/>
      <c r="Q13" s="41">
        <v>1972</v>
      </c>
      <c r="R13" s="43">
        <f>IFERROR(IF(INDEX(J!$A$1:$ZZ$200,MATCH($A13,J!$A$1:$A$200,0),MATCH(R$8,J!$A$1:$ZZ$1,0))&lt;&gt;"",INDEX(J!$A$1:$ZZ$200,MATCH($A13,J!$A$1:$A$200,0),MATCH(R$8,J!$A$1:$ZZ$1,0)),""),"")</f>
        <v>1.1200000000000001</v>
      </c>
      <c r="S13" s="43">
        <f>IFERROR(IF(INDEX(J!$A$1:$ZZ$200,MATCH($A13,J!$A$1:$A$200,0),MATCH(S$8,J!$A$1:$ZZ$1,0))&lt;&gt;"",INDEX(J!$A$1:$ZZ$200,MATCH($A13,J!$A$1:$A$200,0),MATCH(S$8,J!$A$1:$ZZ$1,0)),""),"")</f>
        <v>59.22</v>
      </c>
      <c r="T13" s="43" t="str">
        <f>IFERROR(IF(INDEX(J!$A$1:$ZZ$200,MATCH($A13,J!$A$1:$A$200,0),MATCH(T$8,J!$A$1:$ZZ$1,0))&lt;&gt;"",INDEX(J!$A$1:$ZZ$200,MATCH($A13,J!$A$1:$A$200,0),MATCH(T$8,J!$A$1:$ZZ$1,0)),""),"")</f>
        <v/>
      </c>
      <c r="U13" s="43" t="str">
        <f>IFERROR(IF(INDEX(J!$A$1:$ZZ$200,MATCH($A13,J!$A$1:$A$200,0),MATCH(U$8,J!$A$1:$ZZ$1,0))&lt;&gt;"",INDEX(J!$A$1:$ZZ$200,MATCH($A13,J!$A$1:$A$200,0),MATCH(U$8,J!$A$1:$ZZ$1,0)),""),"")</f>
        <v/>
      </c>
    </row>
    <row r="14" spans="1:21">
      <c r="A14" s="41">
        <f t="shared" si="0"/>
        <v>1973</v>
      </c>
      <c r="B14" s="42">
        <f>IFERROR(IF(INDEX(J!$A$1:$ZZ$200,MATCH($A14,J!$A$1:$A$200,0),MATCH(B$8,J!$A$1:$ZZ$1,0))&lt;&gt;"",INDEX(J!$A$1:$ZZ$200,MATCH($A14,J!$A$1:$A$200,0),MATCH(B$8,J!$A$1:$ZZ$1,0)),""),"")</f>
        <v>1549.54</v>
      </c>
      <c r="C14" s="43">
        <f>IFERROR(IF(INDEX(J!$A$1:$ZZ$200,MATCH($A14,J!$A$1:$A$200,0),MATCH(C$8,J!$A$1:$ZZ$1,0))&lt;&gt;"",INDEX(J!$A$1:$ZZ$200,MATCH($A14,J!$A$1:$A$200,0),MATCH(C$8,J!$A$1:$ZZ$1,0)),""),"")</f>
        <v>19.63</v>
      </c>
      <c r="D14" s="10"/>
      <c r="E14" s="41">
        <v>1973</v>
      </c>
      <c r="F14" s="43">
        <f>IFERROR(IF(INDEX(J!$A$1:$ZZ$200,MATCH($A14,J!$A$1:$A$200,0),MATCH(F$8,J!$A$1:$ZZ$1,0))&lt;&gt;"",INDEX(J!$A$1:$ZZ$200,MATCH($A14,J!$A$1:$A$200,0),MATCH(F$8,J!$A$1:$ZZ$1,0)),""),"")</f>
        <v>3.46</v>
      </c>
      <c r="G14" s="43">
        <f>IFERROR(IF(INDEX(J!$A$1:$ZZ$200,MATCH($A14,J!$A$1:$A$200,0),MATCH(G$8,J!$A$1:$ZZ$1,0))&lt;&gt;"",INDEX(J!$A$1:$ZZ$200,MATCH($A14,J!$A$1:$A$200,0),MATCH(G$8,J!$A$1:$ZZ$1,0)),""),"")</f>
        <v>1.71</v>
      </c>
      <c r="H14" s="43">
        <f>IFERROR(IF(INDEX(J!$A$1:$ZZ$200,MATCH($A14,J!$A$1:$A$200,0),MATCH(H$8,J!$A$1:$ZZ$1,0))&lt;&gt;"",INDEX(J!$A$1:$ZZ$200,MATCH($A14,J!$A$1:$A$200,0),MATCH(H$8,J!$A$1:$ZZ$1,0)),""),"")</f>
        <v>-0.21</v>
      </c>
      <c r="I14" s="43">
        <f>IFERROR(IF(INDEX(J!$A$1:$ZZ$200,MATCH($A14,J!$A$1:$A$200,0),MATCH(I$8,J!$A$1:$ZZ$1,0))&lt;&gt;"",INDEX(J!$A$1:$ZZ$200,MATCH($A14,J!$A$1:$A$200,0),MATCH(I$8,J!$A$1:$ZZ$1,0)),""),"")</f>
        <v>2.11</v>
      </c>
      <c r="J14" s="43" t="str">
        <f>IFERROR(IF(INDEX(J!$A$1:$ZZ$200,MATCH($A14,J!$A$1:$A$200,0),MATCH(J$8,J!$A$1:$ZZ$1,0))&lt;&gt;"",INDEX(J!$A$1:$ZZ$200,MATCH($A14,J!$A$1:$A$200,0),MATCH(J$8,J!$A$1:$ZZ$1,0)),""),"")</f>
        <v/>
      </c>
      <c r="K14" s="10"/>
      <c r="L14" s="41">
        <v>1973</v>
      </c>
      <c r="M14" s="43">
        <f>IFERROR(IF(INDEX(J!$A$1:$ZZ$200,MATCH($A14,J!$A$1:$A$200,0),MATCH(M$8,J!$A$1:$ZZ$1,0))&lt;&gt;"",INDEX(J!$A$1:$ZZ$200,MATCH($A14,J!$A$1:$A$200,0),MATCH(M$8,J!$A$1:$ZZ$1,0)),""),"")</f>
        <v>2.36</v>
      </c>
      <c r="N14" s="43">
        <f>IFERROR(IF(INDEX(J!$A$1:$ZZ$200,MATCH($A14,J!$A$1:$A$200,0),MATCH(N$8,J!$A$1:$ZZ$1,0))&lt;&gt;"",INDEX(J!$A$1:$ZZ$200,MATCH($A14,J!$A$1:$A$200,0),MATCH(N$8,J!$A$1:$ZZ$1,0)),""),"")</f>
        <v>0.48</v>
      </c>
      <c r="O14" s="43">
        <f>IFERROR(IF(INDEX(J!$A$1:$ZZ$200,MATCH($A14,J!$A$1:$A$200,0),MATCH(O$8,J!$A$1:$ZZ$1,0))&lt;&gt;"",INDEX(J!$A$1:$ZZ$200,MATCH($A14,J!$A$1:$A$200,0),MATCH(O$8,J!$A$1:$ZZ$1,0)),""),"")</f>
        <v>2.11</v>
      </c>
      <c r="P14" s="10"/>
      <c r="Q14" s="41">
        <v>1973</v>
      </c>
      <c r="R14" s="43">
        <f>IFERROR(IF(INDEX(J!$A$1:$ZZ$200,MATCH($A14,J!$A$1:$A$200,0),MATCH(R$8,J!$A$1:$ZZ$1,0))&lt;&gt;"",INDEX(J!$A$1:$ZZ$200,MATCH($A14,J!$A$1:$A$200,0),MATCH(R$8,J!$A$1:$ZZ$1,0)),""),"")</f>
        <v>1.35</v>
      </c>
      <c r="S14" s="43">
        <f>IFERROR(IF(INDEX(J!$A$1:$ZZ$200,MATCH($A14,J!$A$1:$A$200,0),MATCH(S$8,J!$A$1:$ZZ$1,0))&lt;&gt;"",INDEX(J!$A$1:$ZZ$200,MATCH($A14,J!$A$1:$A$200,0),MATCH(S$8,J!$A$1:$ZZ$1,0)),""),"")</f>
        <v>59.37</v>
      </c>
      <c r="T14" s="43" t="str">
        <f>IFERROR(IF(INDEX(J!$A$1:$ZZ$200,MATCH($A14,J!$A$1:$A$200,0),MATCH(T$8,J!$A$1:$ZZ$1,0))&lt;&gt;"",INDEX(J!$A$1:$ZZ$200,MATCH($A14,J!$A$1:$A$200,0),MATCH(T$8,J!$A$1:$ZZ$1,0)),""),"")</f>
        <v/>
      </c>
      <c r="U14" s="43" t="str">
        <f>IFERROR(IF(INDEX(J!$A$1:$ZZ$200,MATCH($A14,J!$A$1:$A$200,0),MATCH(U$8,J!$A$1:$ZZ$1,0))&lt;&gt;"",INDEX(J!$A$1:$ZZ$200,MATCH($A14,J!$A$1:$A$200,0),MATCH(U$8,J!$A$1:$ZZ$1,0)),""),"")</f>
        <v/>
      </c>
    </row>
    <row r="15" spans="1:21">
      <c r="A15" s="41">
        <f t="shared" si="0"/>
        <v>1974</v>
      </c>
      <c r="B15" s="42">
        <f>IFERROR(IF(INDEX(J!$A$1:$ZZ$200,MATCH($A15,J!$A$1:$A$200,0),MATCH(B$8,J!$A$1:$ZZ$1,0))&lt;&gt;"",INDEX(J!$A$1:$ZZ$200,MATCH($A15,J!$A$1:$A$200,0),MATCH(B$8,J!$A$1:$ZZ$1,0)),""),"")</f>
        <v>1590.15</v>
      </c>
      <c r="C15" s="43">
        <f>IFERROR(IF(INDEX(J!$A$1:$ZZ$200,MATCH($A15,J!$A$1:$A$200,0),MATCH(C$8,J!$A$1:$ZZ$1,0))&lt;&gt;"",INDEX(J!$A$1:$ZZ$200,MATCH($A15,J!$A$1:$A$200,0),MATCH(C$8,J!$A$1:$ZZ$1,0)),""),"")</f>
        <v>20.14</v>
      </c>
      <c r="D15" s="10"/>
      <c r="E15" s="41">
        <v>1974</v>
      </c>
      <c r="F15" s="43">
        <f>IFERROR(IF(INDEX(J!$A$1:$ZZ$200,MATCH($A15,J!$A$1:$A$200,0),MATCH(F$8,J!$A$1:$ZZ$1,0))&lt;&gt;"",INDEX(J!$A$1:$ZZ$200,MATCH($A15,J!$A$1:$A$200,0),MATCH(F$8,J!$A$1:$ZZ$1,0)),""),"")</f>
        <v>3.04</v>
      </c>
      <c r="G15" s="43">
        <f>IFERROR(IF(INDEX(J!$A$1:$ZZ$200,MATCH($A15,J!$A$1:$A$200,0),MATCH(G$8,J!$A$1:$ZZ$1,0))&lt;&gt;"",INDEX(J!$A$1:$ZZ$200,MATCH($A15,J!$A$1:$A$200,0),MATCH(G$8,J!$A$1:$ZZ$1,0)),""),"")</f>
        <v>1.5</v>
      </c>
      <c r="H15" s="43">
        <f>IFERROR(IF(INDEX(J!$A$1:$ZZ$200,MATCH($A15,J!$A$1:$A$200,0),MATCH(H$8,J!$A$1:$ZZ$1,0))&lt;&gt;"",INDEX(J!$A$1:$ZZ$200,MATCH($A15,J!$A$1:$A$200,0),MATCH(H$8,J!$A$1:$ZZ$1,0)),""),"")</f>
        <v>-0.42</v>
      </c>
      <c r="I15" s="43">
        <f>IFERROR(IF(INDEX(J!$A$1:$ZZ$200,MATCH($A15,J!$A$1:$A$200,0),MATCH(I$8,J!$A$1:$ZZ$1,0))&lt;&gt;"",INDEX(J!$A$1:$ZZ$200,MATCH($A15,J!$A$1:$A$200,0),MATCH(I$8,J!$A$1:$ZZ$1,0)),""),"")</f>
        <v>2.11</v>
      </c>
      <c r="J15" s="43" t="str">
        <f>IFERROR(IF(INDEX(J!$A$1:$ZZ$200,MATCH($A15,J!$A$1:$A$200,0),MATCH(J$8,J!$A$1:$ZZ$1,0))&lt;&gt;"",INDEX(J!$A$1:$ZZ$200,MATCH($A15,J!$A$1:$A$200,0),MATCH(J$8,J!$A$1:$ZZ$1,0)),""),"")</f>
        <v/>
      </c>
      <c r="K15" s="10"/>
      <c r="L15" s="41">
        <v>1974</v>
      </c>
      <c r="M15" s="43">
        <f>IFERROR(IF(INDEX(J!$A$1:$ZZ$200,MATCH($A15,J!$A$1:$A$200,0),MATCH(M$8,J!$A$1:$ZZ$1,0))&lt;&gt;"",INDEX(J!$A$1:$ZZ$200,MATCH($A15,J!$A$1:$A$200,0),MATCH(M$8,J!$A$1:$ZZ$1,0)),""),"")</f>
        <v>0.7</v>
      </c>
      <c r="N15" s="43">
        <f>IFERROR(IF(INDEX(J!$A$1:$ZZ$200,MATCH($A15,J!$A$1:$A$200,0),MATCH(N$8,J!$A$1:$ZZ$1,0))&lt;&gt;"",INDEX(J!$A$1:$ZZ$200,MATCH($A15,J!$A$1:$A$200,0),MATCH(N$8,J!$A$1:$ZZ$1,0)),""),"")</f>
        <v>-0.85</v>
      </c>
      <c r="O15" s="43">
        <f>IFERROR(IF(INDEX(J!$A$1:$ZZ$200,MATCH($A15,J!$A$1:$A$200,0),MATCH(O$8,J!$A$1:$ZZ$1,0))&lt;&gt;"",INDEX(J!$A$1:$ZZ$200,MATCH($A15,J!$A$1:$A$200,0),MATCH(O$8,J!$A$1:$ZZ$1,0)),""),"")</f>
        <v>1.84</v>
      </c>
      <c r="P15" s="10"/>
      <c r="Q15" s="41">
        <v>1974</v>
      </c>
      <c r="R15" s="43">
        <f>IFERROR(IF(INDEX(J!$A$1:$ZZ$200,MATCH($A15,J!$A$1:$A$200,0),MATCH(R$8,J!$A$1:$ZZ$1,0))&lt;&gt;"",INDEX(J!$A$1:$ZZ$200,MATCH($A15,J!$A$1:$A$200,0),MATCH(R$8,J!$A$1:$ZZ$1,0)),""),"")</f>
        <v>1.7</v>
      </c>
      <c r="S15" s="43">
        <f>IFERROR(IF(INDEX(J!$A$1:$ZZ$200,MATCH($A15,J!$A$1:$A$200,0),MATCH(S$8,J!$A$1:$ZZ$1,0))&lt;&gt;"",INDEX(J!$A$1:$ZZ$200,MATCH($A15,J!$A$1:$A$200,0),MATCH(S$8,J!$A$1:$ZZ$1,0)),""),"")</f>
        <v>59.51</v>
      </c>
      <c r="T15" s="43" t="str">
        <f>IFERROR(IF(INDEX(J!$A$1:$ZZ$200,MATCH($A15,J!$A$1:$A$200,0),MATCH(T$8,J!$A$1:$ZZ$1,0))&lt;&gt;"",INDEX(J!$A$1:$ZZ$200,MATCH($A15,J!$A$1:$A$200,0),MATCH(T$8,J!$A$1:$ZZ$1,0)),""),"")</f>
        <v/>
      </c>
      <c r="U15" s="43" t="str">
        <f>IFERROR(IF(INDEX(J!$A$1:$ZZ$200,MATCH($A15,J!$A$1:$A$200,0),MATCH(U$8,J!$A$1:$ZZ$1,0))&lt;&gt;"",INDEX(J!$A$1:$ZZ$200,MATCH($A15,J!$A$1:$A$200,0),MATCH(U$8,J!$A$1:$ZZ$1,0)),""),"")</f>
        <v/>
      </c>
    </row>
    <row r="16" spans="1:21">
      <c r="A16" s="41">
        <f t="shared" si="0"/>
        <v>1975</v>
      </c>
      <c r="B16" s="42">
        <f>IFERROR(IF(INDEX(J!$A$1:$ZZ$200,MATCH($A16,J!$A$1:$A$200,0),MATCH(B$8,J!$A$1:$ZZ$1,0))&lt;&gt;"",INDEX(J!$A$1:$ZZ$200,MATCH($A16,J!$A$1:$A$200,0),MATCH(B$8,J!$A$1:$ZZ$1,0)),""),"")</f>
        <v>1621.44</v>
      </c>
      <c r="C16" s="43">
        <f>IFERROR(IF(INDEX(J!$A$1:$ZZ$200,MATCH($A16,J!$A$1:$A$200,0),MATCH(C$8,J!$A$1:$ZZ$1,0))&lt;&gt;"",INDEX(J!$A$1:$ZZ$200,MATCH($A16,J!$A$1:$A$200,0),MATCH(C$8,J!$A$1:$ZZ$1,0)),""),"")</f>
        <v>20.61</v>
      </c>
      <c r="D16" s="10"/>
      <c r="E16" s="41">
        <v>1975</v>
      </c>
      <c r="F16" s="43">
        <f>IFERROR(IF(INDEX(J!$A$1:$ZZ$200,MATCH($A16,J!$A$1:$A$200,0),MATCH(F$8,J!$A$1:$ZZ$1,0))&lt;&gt;"",INDEX(J!$A$1:$ZZ$200,MATCH($A16,J!$A$1:$A$200,0),MATCH(F$8,J!$A$1:$ZZ$1,0)),""),"")</f>
        <v>2.2999999999999998</v>
      </c>
      <c r="G16" s="43">
        <f>IFERROR(IF(INDEX(J!$A$1:$ZZ$200,MATCH($A16,J!$A$1:$A$200,0),MATCH(G$8,J!$A$1:$ZZ$1,0))&lt;&gt;"",INDEX(J!$A$1:$ZZ$200,MATCH($A16,J!$A$1:$A$200,0),MATCH(G$8,J!$A$1:$ZZ$1,0)),""),"")</f>
        <v>1.29</v>
      </c>
      <c r="H16" s="43">
        <f>IFERROR(IF(INDEX(J!$A$1:$ZZ$200,MATCH($A16,J!$A$1:$A$200,0),MATCH(H$8,J!$A$1:$ZZ$1,0))&lt;&gt;"",INDEX(J!$A$1:$ZZ$200,MATCH($A16,J!$A$1:$A$200,0),MATCH(H$8,J!$A$1:$ZZ$1,0)),""),"")</f>
        <v>-0.61</v>
      </c>
      <c r="I16" s="43">
        <f>IFERROR(IF(INDEX(J!$A$1:$ZZ$200,MATCH($A16,J!$A$1:$A$200,0),MATCH(I$8,J!$A$1:$ZZ$1,0))&lt;&gt;"",INDEX(J!$A$1:$ZZ$200,MATCH($A16,J!$A$1:$A$200,0),MATCH(I$8,J!$A$1:$ZZ$1,0)),""),"")</f>
        <v>1.77</v>
      </c>
      <c r="J16" s="43" t="str">
        <f>IFERROR(IF(INDEX(J!$A$1:$ZZ$200,MATCH($A16,J!$A$1:$A$200,0),MATCH(J$8,J!$A$1:$ZZ$1,0))&lt;&gt;"",INDEX(J!$A$1:$ZZ$200,MATCH($A16,J!$A$1:$A$200,0),MATCH(J$8,J!$A$1:$ZZ$1,0)),""),"")</f>
        <v/>
      </c>
      <c r="K16" s="10"/>
      <c r="L16" s="41">
        <v>1975</v>
      </c>
      <c r="M16" s="43">
        <f>IFERROR(IF(INDEX(J!$A$1:$ZZ$200,MATCH($A16,J!$A$1:$A$200,0),MATCH(M$8,J!$A$1:$ZZ$1,0))&lt;&gt;"",INDEX(J!$A$1:$ZZ$200,MATCH($A16,J!$A$1:$A$200,0),MATCH(M$8,J!$A$1:$ZZ$1,0)),""),"")</f>
        <v>-1.93</v>
      </c>
      <c r="N16" s="43">
        <f>IFERROR(IF(INDEX(J!$A$1:$ZZ$200,MATCH($A16,J!$A$1:$A$200,0),MATCH(N$8,J!$A$1:$ZZ$1,0))&lt;&gt;"",INDEX(J!$A$1:$ZZ$200,MATCH($A16,J!$A$1:$A$200,0),MATCH(N$8,J!$A$1:$ZZ$1,0)),""),"")</f>
        <v>-2.93</v>
      </c>
      <c r="O16" s="43">
        <f>IFERROR(IF(INDEX(J!$A$1:$ZZ$200,MATCH($A16,J!$A$1:$A$200,0),MATCH(O$8,J!$A$1:$ZZ$1,0))&lt;&gt;"",INDEX(J!$A$1:$ZZ$200,MATCH($A16,J!$A$1:$A$200,0),MATCH(O$8,J!$A$1:$ZZ$1,0)),""),"")</f>
        <v>1.33</v>
      </c>
      <c r="P16" s="10"/>
      <c r="Q16" s="41">
        <v>1975</v>
      </c>
      <c r="R16" s="43">
        <f>IFERROR(IF(INDEX(J!$A$1:$ZZ$200,MATCH($A16,J!$A$1:$A$200,0),MATCH(R$8,J!$A$1:$ZZ$1,0))&lt;&gt;"",INDEX(J!$A$1:$ZZ$200,MATCH($A16,J!$A$1:$A$200,0),MATCH(R$8,J!$A$1:$ZZ$1,0)),""),"")</f>
        <v>2.0699999999999998</v>
      </c>
      <c r="S16" s="43">
        <f>IFERROR(IF(INDEX(J!$A$1:$ZZ$200,MATCH($A16,J!$A$1:$A$200,0),MATCH(S$8,J!$A$1:$ZZ$1,0))&lt;&gt;"",INDEX(J!$A$1:$ZZ$200,MATCH($A16,J!$A$1:$A$200,0),MATCH(S$8,J!$A$1:$ZZ$1,0)),""),"")</f>
        <v>59.67</v>
      </c>
      <c r="T16" s="43" t="str">
        <f>IFERROR(IF(INDEX(J!$A$1:$ZZ$200,MATCH($A16,J!$A$1:$A$200,0),MATCH(T$8,J!$A$1:$ZZ$1,0))&lt;&gt;"",INDEX(J!$A$1:$ZZ$200,MATCH($A16,J!$A$1:$A$200,0),MATCH(T$8,J!$A$1:$ZZ$1,0)),""),"")</f>
        <v/>
      </c>
      <c r="U16" s="43" t="str">
        <f>IFERROR(IF(INDEX(J!$A$1:$ZZ$200,MATCH($A16,J!$A$1:$A$200,0),MATCH(U$8,J!$A$1:$ZZ$1,0))&lt;&gt;"",INDEX(J!$A$1:$ZZ$200,MATCH($A16,J!$A$1:$A$200,0),MATCH(U$8,J!$A$1:$ZZ$1,0)),""),"")</f>
        <v/>
      </c>
    </row>
    <row r="17" spans="1:21">
      <c r="A17" s="41">
        <f t="shared" si="0"/>
        <v>1976</v>
      </c>
      <c r="B17" s="42">
        <f>IFERROR(IF(INDEX(J!$A$1:$ZZ$200,MATCH($A17,J!$A$1:$A$200,0),MATCH(B$8,J!$A$1:$ZZ$1,0))&lt;&gt;"",INDEX(J!$A$1:$ZZ$200,MATCH($A17,J!$A$1:$A$200,0),MATCH(B$8,J!$A$1:$ZZ$1,0)),""),"")</f>
        <v>1657.15</v>
      </c>
      <c r="C17" s="43">
        <f>IFERROR(IF(INDEX(J!$A$1:$ZZ$200,MATCH($A17,J!$A$1:$A$200,0),MATCH(C$8,J!$A$1:$ZZ$1,0))&lt;&gt;"",INDEX(J!$A$1:$ZZ$200,MATCH($A17,J!$A$1:$A$200,0),MATCH(C$8,J!$A$1:$ZZ$1,0)),""),"")</f>
        <v>21.15</v>
      </c>
      <c r="D17" s="10"/>
      <c r="E17" s="41">
        <v>1976</v>
      </c>
      <c r="F17" s="43">
        <f>IFERROR(IF(INDEX(J!$A$1:$ZZ$200,MATCH($A17,J!$A$1:$A$200,0),MATCH(F$8,J!$A$1:$ZZ$1,0))&lt;&gt;"",INDEX(J!$A$1:$ZZ$200,MATCH($A17,J!$A$1:$A$200,0),MATCH(F$8,J!$A$1:$ZZ$1,0)),""),"")</f>
        <v>2.52</v>
      </c>
      <c r="G17" s="43">
        <f>IFERROR(IF(INDEX(J!$A$1:$ZZ$200,MATCH($A17,J!$A$1:$A$200,0),MATCH(G$8,J!$A$1:$ZZ$1,0))&lt;&gt;"",INDEX(J!$A$1:$ZZ$200,MATCH($A17,J!$A$1:$A$200,0),MATCH(G$8,J!$A$1:$ZZ$1,0)),""),"")</f>
        <v>1.22</v>
      </c>
      <c r="H17" s="43">
        <f>IFERROR(IF(INDEX(J!$A$1:$ZZ$200,MATCH($A17,J!$A$1:$A$200,0),MATCH(H$8,J!$A$1:$ZZ$1,0))&lt;&gt;"",INDEX(J!$A$1:$ZZ$200,MATCH($A17,J!$A$1:$A$200,0),MATCH(H$8,J!$A$1:$ZZ$1,0)),""),"")</f>
        <v>-0.51</v>
      </c>
      <c r="I17" s="43">
        <f>IFERROR(IF(INDEX(J!$A$1:$ZZ$200,MATCH($A17,J!$A$1:$A$200,0),MATCH(I$8,J!$A$1:$ZZ$1,0))&lt;&gt;"",INDEX(J!$A$1:$ZZ$200,MATCH($A17,J!$A$1:$A$200,0),MATCH(I$8,J!$A$1:$ZZ$1,0)),""),"")</f>
        <v>1.95</v>
      </c>
      <c r="J17" s="43" t="str">
        <f>IFERROR(IF(INDEX(J!$A$1:$ZZ$200,MATCH($A17,J!$A$1:$A$200,0),MATCH(J$8,J!$A$1:$ZZ$1,0))&lt;&gt;"",INDEX(J!$A$1:$ZZ$200,MATCH($A17,J!$A$1:$A$200,0),MATCH(J$8,J!$A$1:$ZZ$1,0)),""),"")</f>
        <v/>
      </c>
      <c r="K17" s="10"/>
      <c r="L17" s="41">
        <v>1976</v>
      </c>
      <c r="M17" s="43">
        <f>IFERROR(IF(INDEX(J!$A$1:$ZZ$200,MATCH($A17,J!$A$1:$A$200,0),MATCH(M$8,J!$A$1:$ZZ$1,0))&lt;&gt;"",INDEX(J!$A$1:$ZZ$200,MATCH($A17,J!$A$1:$A$200,0),MATCH(M$8,J!$A$1:$ZZ$1,0)),""),"")</f>
        <v>0.81</v>
      </c>
      <c r="N17" s="43">
        <f>IFERROR(IF(INDEX(J!$A$1:$ZZ$200,MATCH($A17,J!$A$1:$A$200,0),MATCH(N$8,J!$A$1:$ZZ$1,0))&lt;&gt;"",INDEX(J!$A$1:$ZZ$200,MATCH($A17,J!$A$1:$A$200,0),MATCH(N$8,J!$A$1:$ZZ$1,0)),""),"")</f>
        <v>-2.04</v>
      </c>
      <c r="O17" s="43">
        <f>IFERROR(IF(INDEX(J!$A$1:$ZZ$200,MATCH($A17,J!$A$1:$A$200,0),MATCH(O$8,J!$A$1:$ZZ$1,0))&lt;&gt;"",INDEX(J!$A$1:$ZZ$200,MATCH($A17,J!$A$1:$A$200,0),MATCH(O$8,J!$A$1:$ZZ$1,0)),""),"")</f>
        <v>3.21</v>
      </c>
      <c r="P17" s="10"/>
      <c r="Q17" s="41">
        <v>1976</v>
      </c>
      <c r="R17" s="43">
        <f>IFERROR(IF(INDEX(J!$A$1:$ZZ$200,MATCH($A17,J!$A$1:$A$200,0),MATCH(R$8,J!$A$1:$ZZ$1,0))&lt;&gt;"",INDEX(J!$A$1:$ZZ$200,MATCH($A17,J!$A$1:$A$200,0),MATCH(R$8,J!$A$1:$ZZ$1,0)),""),"")</f>
        <v>2.42</v>
      </c>
      <c r="S17" s="43">
        <f>IFERROR(IF(INDEX(J!$A$1:$ZZ$200,MATCH($A17,J!$A$1:$A$200,0),MATCH(S$8,J!$A$1:$ZZ$1,0))&lt;&gt;"",INDEX(J!$A$1:$ZZ$200,MATCH($A17,J!$A$1:$A$200,0),MATCH(S$8,J!$A$1:$ZZ$1,0)),""),"")</f>
        <v>59.84</v>
      </c>
      <c r="T17" s="43" t="str">
        <f>IFERROR(IF(INDEX(J!$A$1:$ZZ$200,MATCH($A17,J!$A$1:$A$200,0),MATCH(T$8,J!$A$1:$ZZ$1,0))&lt;&gt;"",INDEX(J!$A$1:$ZZ$200,MATCH($A17,J!$A$1:$A$200,0),MATCH(T$8,J!$A$1:$ZZ$1,0)),""),"")</f>
        <v/>
      </c>
      <c r="U17" s="43" t="str">
        <f>IFERROR(IF(INDEX(J!$A$1:$ZZ$200,MATCH($A17,J!$A$1:$A$200,0),MATCH(U$8,J!$A$1:$ZZ$1,0))&lt;&gt;"",INDEX(J!$A$1:$ZZ$200,MATCH($A17,J!$A$1:$A$200,0),MATCH(U$8,J!$A$1:$ZZ$1,0)),""),"")</f>
        <v/>
      </c>
    </row>
    <row r="18" spans="1:21">
      <c r="A18" s="41">
        <f t="shared" si="0"/>
        <v>1977</v>
      </c>
      <c r="B18" s="42">
        <f>IFERROR(IF(INDEX(J!$A$1:$ZZ$200,MATCH($A18,J!$A$1:$A$200,0),MATCH(B$8,J!$A$1:$ZZ$1,0))&lt;&gt;"",INDEX(J!$A$1:$ZZ$200,MATCH($A18,J!$A$1:$A$200,0),MATCH(B$8,J!$A$1:$ZZ$1,0)),""),"")</f>
        <v>1697.71</v>
      </c>
      <c r="C18" s="43">
        <f>IFERROR(IF(INDEX(J!$A$1:$ZZ$200,MATCH($A18,J!$A$1:$A$200,0),MATCH(C$8,J!$A$1:$ZZ$1,0))&lt;&gt;"",INDEX(J!$A$1:$ZZ$200,MATCH($A18,J!$A$1:$A$200,0),MATCH(C$8,J!$A$1:$ZZ$1,0)),""),"")</f>
        <v>21.72</v>
      </c>
      <c r="D18" s="10"/>
      <c r="E18" s="41">
        <v>1977</v>
      </c>
      <c r="F18" s="43">
        <f>IFERROR(IF(INDEX(J!$A$1:$ZZ$200,MATCH($A18,J!$A$1:$A$200,0),MATCH(F$8,J!$A$1:$ZZ$1,0))&lt;&gt;"",INDEX(J!$A$1:$ZZ$200,MATCH($A18,J!$A$1:$A$200,0),MATCH(F$8,J!$A$1:$ZZ$1,0)),""),"")</f>
        <v>2.76</v>
      </c>
      <c r="G18" s="43">
        <f>IFERROR(IF(INDEX(J!$A$1:$ZZ$200,MATCH($A18,J!$A$1:$A$200,0),MATCH(G$8,J!$A$1:$ZZ$1,0))&lt;&gt;"",INDEX(J!$A$1:$ZZ$200,MATCH($A18,J!$A$1:$A$200,0),MATCH(G$8,J!$A$1:$ZZ$1,0)),""),"")</f>
        <v>1.22</v>
      </c>
      <c r="H18" s="43">
        <f>IFERROR(IF(INDEX(J!$A$1:$ZZ$200,MATCH($A18,J!$A$1:$A$200,0),MATCH(H$8,J!$A$1:$ZZ$1,0))&lt;&gt;"",INDEX(J!$A$1:$ZZ$200,MATCH($A18,J!$A$1:$A$200,0),MATCH(H$8,J!$A$1:$ZZ$1,0)),""),"")</f>
        <v>-0.24</v>
      </c>
      <c r="I18" s="43">
        <f>IFERROR(IF(INDEX(J!$A$1:$ZZ$200,MATCH($A18,J!$A$1:$A$200,0),MATCH(I$8,J!$A$1:$ZZ$1,0))&lt;&gt;"",INDEX(J!$A$1:$ZZ$200,MATCH($A18,J!$A$1:$A$200,0),MATCH(I$8,J!$A$1:$ZZ$1,0)),""),"")</f>
        <v>1.91</v>
      </c>
      <c r="J18" s="43" t="str">
        <f>IFERROR(IF(INDEX(J!$A$1:$ZZ$200,MATCH($A18,J!$A$1:$A$200,0),MATCH(J$8,J!$A$1:$ZZ$1,0))&lt;&gt;"",INDEX(J!$A$1:$ZZ$200,MATCH($A18,J!$A$1:$A$200,0),MATCH(J$8,J!$A$1:$ZZ$1,0)),""),"")</f>
        <v/>
      </c>
      <c r="K18" s="10"/>
      <c r="L18" s="41">
        <v>1977</v>
      </c>
      <c r="M18" s="43">
        <f>IFERROR(IF(INDEX(J!$A$1:$ZZ$200,MATCH($A18,J!$A$1:$A$200,0),MATCH(M$8,J!$A$1:$ZZ$1,0))&lt;&gt;"",INDEX(J!$A$1:$ZZ$200,MATCH($A18,J!$A$1:$A$200,0),MATCH(M$8,J!$A$1:$ZZ$1,0)),""),"")</f>
        <v>1.8</v>
      </c>
      <c r="N18" s="43">
        <f>IFERROR(IF(INDEX(J!$A$1:$ZZ$200,MATCH($A18,J!$A$1:$A$200,0),MATCH(N$8,J!$A$1:$ZZ$1,0))&lt;&gt;"",INDEX(J!$A$1:$ZZ$200,MATCH($A18,J!$A$1:$A$200,0),MATCH(N$8,J!$A$1:$ZZ$1,0)),""),"")</f>
        <v>-2.04</v>
      </c>
      <c r="O18" s="43">
        <f>IFERROR(IF(INDEX(J!$A$1:$ZZ$200,MATCH($A18,J!$A$1:$A$200,0),MATCH(O$8,J!$A$1:$ZZ$1,0))&lt;&gt;"",INDEX(J!$A$1:$ZZ$200,MATCH($A18,J!$A$1:$A$200,0),MATCH(O$8,J!$A$1:$ZZ$1,0)),""),"")</f>
        <v>4.2300000000000004</v>
      </c>
      <c r="P18" s="10"/>
      <c r="Q18" s="41">
        <v>1977</v>
      </c>
      <c r="R18" s="43">
        <f>IFERROR(IF(INDEX(J!$A$1:$ZZ$200,MATCH($A18,J!$A$1:$A$200,0),MATCH(R$8,J!$A$1:$ZZ$1,0))&lt;&gt;"",INDEX(J!$A$1:$ZZ$200,MATCH($A18,J!$A$1:$A$200,0),MATCH(R$8,J!$A$1:$ZZ$1,0)),""),"")</f>
        <v>2.73</v>
      </c>
      <c r="S18" s="43">
        <f>IFERROR(IF(INDEX(J!$A$1:$ZZ$200,MATCH($A18,J!$A$1:$A$200,0),MATCH(S$8,J!$A$1:$ZZ$1,0))&lt;&gt;"",INDEX(J!$A$1:$ZZ$200,MATCH($A18,J!$A$1:$A$200,0),MATCH(S$8,J!$A$1:$ZZ$1,0)),""),"")</f>
        <v>60.03</v>
      </c>
      <c r="T18" s="43" t="str">
        <f>IFERROR(IF(INDEX(J!$A$1:$ZZ$200,MATCH($A18,J!$A$1:$A$200,0),MATCH(T$8,J!$A$1:$ZZ$1,0))&lt;&gt;"",INDEX(J!$A$1:$ZZ$200,MATCH($A18,J!$A$1:$A$200,0),MATCH(T$8,J!$A$1:$ZZ$1,0)),""),"")</f>
        <v/>
      </c>
      <c r="U18" s="43" t="str">
        <f>IFERROR(IF(INDEX(J!$A$1:$ZZ$200,MATCH($A18,J!$A$1:$A$200,0),MATCH(U$8,J!$A$1:$ZZ$1,0))&lt;&gt;"",INDEX(J!$A$1:$ZZ$200,MATCH($A18,J!$A$1:$A$200,0),MATCH(U$8,J!$A$1:$ZZ$1,0)),""),"")</f>
        <v/>
      </c>
    </row>
    <row r="19" spans="1:21">
      <c r="A19" s="41">
        <f t="shared" si="0"/>
        <v>1978</v>
      </c>
      <c r="B19" s="42">
        <f>IFERROR(IF(INDEX(J!$A$1:$ZZ$200,MATCH($A19,J!$A$1:$A$200,0),MATCH(B$8,J!$A$1:$ZZ$1,0))&lt;&gt;"",INDEX(J!$A$1:$ZZ$200,MATCH($A19,J!$A$1:$A$200,0),MATCH(B$8,J!$A$1:$ZZ$1,0)),""),"")</f>
        <v>1742.55</v>
      </c>
      <c r="C19" s="43">
        <f>IFERROR(IF(INDEX(J!$A$1:$ZZ$200,MATCH($A19,J!$A$1:$A$200,0),MATCH(C$8,J!$A$1:$ZZ$1,0))&lt;&gt;"",INDEX(J!$A$1:$ZZ$200,MATCH($A19,J!$A$1:$A$200,0),MATCH(C$8,J!$A$1:$ZZ$1,0)),""),"")</f>
        <v>22.31</v>
      </c>
      <c r="D19" s="10"/>
      <c r="E19" s="41">
        <v>1978</v>
      </c>
      <c r="F19" s="43">
        <f>IFERROR(IF(INDEX(J!$A$1:$ZZ$200,MATCH($A19,J!$A$1:$A$200,0),MATCH(F$8,J!$A$1:$ZZ$1,0))&lt;&gt;"",INDEX(J!$A$1:$ZZ$200,MATCH($A19,J!$A$1:$A$200,0),MATCH(F$8,J!$A$1:$ZZ$1,0)),""),"")</f>
        <v>2.97</v>
      </c>
      <c r="G19" s="43">
        <f>IFERROR(IF(INDEX(J!$A$1:$ZZ$200,MATCH($A19,J!$A$1:$A$200,0),MATCH(G$8,J!$A$1:$ZZ$1,0))&lt;&gt;"",INDEX(J!$A$1:$ZZ$200,MATCH($A19,J!$A$1:$A$200,0),MATCH(G$8,J!$A$1:$ZZ$1,0)),""),"")</f>
        <v>1.23</v>
      </c>
      <c r="H19" s="43">
        <f>IFERROR(IF(INDEX(J!$A$1:$ZZ$200,MATCH($A19,J!$A$1:$A$200,0),MATCH(H$8,J!$A$1:$ZZ$1,0))&lt;&gt;"",INDEX(J!$A$1:$ZZ$200,MATCH($A19,J!$A$1:$A$200,0),MATCH(H$8,J!$A$1:$ZZ$1,0)),""),"")</f>
        <v>-0.08</v>
      </c>
      <c r="I19" s="43">
        <f>IFERROR(IF(INDEX(J!$A$1:$ZZ$200,MATCH($A19,J!$A$1:$A$200,0),MATCH(I$8,J!$A$1:$ZZ$1,0))&lt;&gt;"",INDEX(J!$A$1:$ZZ$200,MATCH($A19,J!$A$1:$A$200,0),MATCH(I$8,J!$A$1:$ZZ$1,0)),""),"")</f>
        <v>1.96</v>
      </c>
      <c r="J19" s="43" t="str">
        <f>IFERROR(IF(INDEX(J!$A$1:$ZZ$200,MATCH($A19,J!$A$1:$A$200,0),MATCH(J$8,J!$A$1:$ZZ$1,0))&lt;&gt;"",INDEX(J!$A$1:$ZZ$200,MATCH($A19,J!$A$1:$A$200,0),MATCH(J$8,J!$A$1:$ZZ$1,0)),""),"")</f>
        <v/>
      </c>
      <c r="K19" s="10"/>
      <c r="L19" s="41">
        <v>1978</v>
      </c>
      <c r="M19" s="43">
        <f>IFERROR(IF(INDEX(J!$A$1:$ZZ$200,MATCH($A19,J!$A$1:$A$200,0),MATCH(M$8,J!$A$1:$ZZ$1,0))&lt;&gt;"",INDEX(J!$A$1:$ZZ$200,MATCH($A19,J!$A$1:$A$200,0),MATCH(M$8,J!$A$1:$ZZ$1,0)),""),"")</f>
        <v>2.2999999999999998</v>
      </c>
      <c r="N19" s="43">
        <f>IFERROR(IF(INDEX(J!$A$1:$ZZ$200,MATCH($A19,J!$A$1:$A$200,0),MATCH(N$8,J!$A$1:$ZZ$1,0))&lt;&gt;"",INDEX(J!$A$1:$ZZ$200,MATCH($A19,J!$A$1:$A$200,0),MATCH(N$8,J!$A$1:$ZZ$1,0)),""),"")</f>
        <v>-1.74</v>
      </c>
      <c r="O19" s="43">
        <f>IFERROR(IF(INDEX(J!$A$1:$ZZ$200,MATCH($A19,J!$A$1:$A$200,0),MATCH(O$8,J!$A$1:$ZZ$1,0))&lt;&gt;"",INDEX(J!$A$1:$ZZ$200,MATCH($A19,J!$A$1:$A$200,0),MATCH(O$8,J!$A$1:$ZZ$1,0)),""),"")</f>
        <v>4.47</v>
      </c>
      <c r="P19" s="10"/>
      <c r="Q19" s="41">
        <v>1978</v>
      </c>
      <c r="R19" s="43">
        <f>IFERROR(IF(INDEX(J!$A$1:$ZZ$200,MATCH($A19,J!$A$1:$A$200,0),MATCH(R$8,J!$A$1:$ZZ$1,0))&lt;&gt;"",INDEX(J!$A$1:$ZZ$200,MATCH($A19,J!$A$1:$A$200,0),MATCH(R$8,J!$A$1:$ZZ$1,0)),""),"")</f>
        <v>3.08</v>
      </c>
      <c r="S19" s="43">
        <f>IFERROR(IF(INDEX(J!$A$1:$ZZ$200,MATCH($A19,J!$A$1:$A$200,0),MATCH(S$8,J!$A$1:$ZZ$1,0))&lt;&gt;"",INDEX(J!$A$1:$ZZ$200,MATCH($A19,J!$A$1:$A$200,0),MATCH(S$8,J!$A$1:$ZZ$1,0)),""),"")</f>
        <v>60.23</v>
      </c>
      <c r="T19" s="43" t="str">
        <f>IFERROR(IF(INDEX(J!$A$1:$ZZ$200,MATCH($A19,J!$A$1:$A$200,0),MATCH(T$8,J!$A$1:$ZZ$1,0))&lt;&gt;"",INDEX(J!$A$1:$ZZ$200,MATCH($A19,J!$A$1:$A$200,0),MATCH(T$8,J!$A$1:$ZZ$1,0)),""),"")</f>
        <v/>
      </c>
      <c r="U19" s="43" t="str">
        <f>IFERROR(IF(INDEX(J!$A$1:$ZZ$200,MATCH($A19,J!$A$1:$A$200,0),MATCH(U$8,J!$A$1:$ZZ$1,0))&lt;&gt;"",INDEX(J!$A$1:$ZZ$200,MATCH($A19,J!$A$1:$A$200,0),MATCH(U$8,J!$A$1:$ZZ$1,0)),""),"")</f>
        <v/>
      </c>
    </row>
    <row r="20" spans="1:21">
      <c r="A20" s="41">
        <f t="shared" si="0"/>
        <v>1979</v>
      </c>
      <c r="B20" s="42">
        <f>IFERROR(IF(INDEX(J!$A$1:$ZZ$200,MATCH($A20,J!$A$1:$A$200,0),MATCH(B$8,J!$A$1:$ZZ$1,0))&lt;&gt;"",INDEX(J!$A$1:$ZZ$200,MATCH($A20,J!$A$1:$A$200,0),MATCH(B$8,J!$A$1:$ZZ$1,0)),""),"")</f>
        <v>1790.21</v>
      </c>
      <c r="C20" s="43">
        <f>IFERROR(IF(INDEX(J!$A$1:$ZZ$200,MATCH($A20,J!$A$1:$A$200,0),MATCH(C$8,J!$A$1:$ZZ$1,0))&lt;&gt;"",INDEX(J!$A$1:$ZZ$200,MATCH($A20,J!$A$1:$A$200,0),MATCH(C$8,J!$A$1:$ZZ$1,0)),""),"")</f>
        <v>22.91</v>
      </c>
      <c r="D20" s="10"/>
      <c r="E20" s="41">
        <v>1979</v>
      </c>
      <c r="F20" s="43">
        <f>IFERROR(IF(INDEX(J!$A$1:$ZZ$200,MATCH($A20,J!$A$1:$A$200,0),MATCH(F$8,J!$A$1:$ZZ$1,0))&lt;&gt;"",INDEX(J!$A$1:$ZZ$200,MATCH($A20,J!$A$1:$A$200,0),MATCH(F$8,J!$A$1:$ZZ$1,0)),""),"")</f>
        <v>3.08</v>
      </c>
      <c r="G20" s="43">
        <f>IFERROR(IF(INDEX(J!$A$1:$ZZ$200,MATCH($A20,J!$A$1:$A$200,0),MATCH(G$8,J!$A$1:$ZZ$1,0))&lt;&gt;"",INDEX(J!$A$1:$ZZ$200,MATCH($A20,J!$A$1:$A$200,0),MATCH(G$8,J!$A$1:$ZZ$1,0)),""),"")</f>
        <v>1.26</v>
      </c>
      <c r="H20" s="43">
        <f>IFERROR(IF(INDEX(J!$A$1:$ZZ$200,MATCH($A20,J!$A$1:$A$200,0),MATCH(H$8,J!$A$1:$ZZ$1,0))&lt;&gt;"",INDEX(J!$A$1:$ZZ$200,MATCH($A20,J!$A$1:$A$200,0),MATCH(H$8,J!$A$1:$ZZ$1,0)),""),"")</f>
        <v>0.1</v>
      </c>
      <c r="I20" s="43">
        <f>IFERROR(IF(INDEX(J!$A$1:$ZZ$200,MATCH($A20,J!$A$1:$A$200,0),MATCH(I$8,J!$A$1:$ZZ$1,0))&lt;&gt;"",INDEX(J!$A$1:$ZZ$200,MATCH($A20,J!$A$1:$A$200,0),MATCH(I$8,J!$A$1:$ZZ$1,0)),""),"")</f>
        <v>1.89</v>
      </c>
      <c r="J20" s="43" t="str">
        <f>IFERROR(IF(INDEX(J!$A$1:$ZZ$200,MATCH($A20,J!$A$1:$A$200,0),MATCH(J$8,J!$A$1:$ZZ$1,0))&lt;&gt;"",INDEX(J!$A$1:$ZZ$200,MATCH($A20,J!$A$1:$A$200,0),MATCH(J$8,J!$A$1:$ZZ$1,0)),""),"")</f>
        <v/>
      </c>
      <c r="K20" s="10"/>
      <c r="L20" s="41">
        <v>1979</v>
      </c>
      <c r="M20" s="43">
        <f>IFERROR(IF(INDEX(J!$A$1:$ZZ$200,MATCH($A20,J!$A$1:$A$200,0),MATCH(M$8,J!$A$1:$ZZ$1,0))&lt;&gt;"",INDEX(J!$A$1:$ZZ$200,MATCH($A20,J!$A$1:$A$200,0),MATCH(M$8,J!$A$1:$ZZ$1,0)),""),"")</f>
        <v>3.73</v>
      </c>
      <c r="N20" s="43">
        <f>IFERROR(IF(INDEX(J!$A$1:$ZZ$200,MATCH($A20,J!$A$1:$A$200,0),MATCH(N$8,J!$A$1:$ZZ$1,0))&lt;&gt;"",INDEX(J!$A$1:$ZZ$200,MATCH($A20,J!$A$1:$A$200,0),MATCH(N$8,J!$A$1:$ZZ$1,0)),""),"")</f>
        <v>-0.74</v>
      </c>
      <c r="O20" s="43">
        <f>IFERROR(IF(INDEX(J!$A$1:$ZZ$200,MATCH($A20,J!$A$1:$A$200,0),MATCH(O$8,J!$A$1:$ZZ$1,0))&lt;&gt;"",INDEX(J!$A$1:$ZZ$200,MATCH($A20,J!$A$1:$A$200,0),MATCH(O$8,J!$A$1:$ZZ$1,0)),""),"")</f>
        <v>4.9400000000000004</v>
      </c>
      <c r="P20" s="10"/>
      <c r="Q20" s="41">
        <v>1979</v>
      </c>
      <c r="R20" s="43">
        <f>IFERROR(IF(INDEX(J!$A$1:$ZZ$200,MATCH($A20,J!$A$1:$A$200,0),MATCH(R$8,J!$A$1:$ZZ$1,0))&lt;&gt;"",INDEX(J!$A$1:$ZZ$200,MATCH($A20,J!$A$1:$A$200,0),MATCH(R$8,J!$A$1:$ZZ$1,0)),""),"")</f>
        <v>3.47</v>
      </c>
      <c r="S20" s="43">
        <f>IFERROR(IF(INDEX(J!$A$1:$ZZ$200,MATCH($A20,J!$A$1:$A$200,0),MATCH(S$8,J!$A$1:$ZZ$1,0))&lt;&gt;"",INDEX(J!$A$1:$ZZ$200,MATCH($A20,J!$A$1:$A$200,0),MATCH(S$8,J!$A$1:$ZZ$1,0)),""),"")</f>
        <v>60.44</v>
      </c>
      <c r="T20" s="43" t="str">
        <f>IFERROR(IF(INDEX(J!$A$1:$ZZ$200,MATCH($A20,J!$A$1:$A$200,0),MATCH(T$8,J!$A$1:$ZZ$1,0))&lt;&gt;"",INDEX(J!$A$1:$ZZ$200,MATCH($A20,J!$A$1:$A$200,0),MATCH(T$8,J!$A$1:$ZZ$1,0)),""),"")</f>
        <v/>
      </c>
      <c r="U20" s="43" t="str">
        <f>IFERROR(IF(INDEX(J!$A$1:$ZZ$200,MATCH($A20,J!$A$1:$A$200,0),MATCH(U$8,J!$A$1:$ZZ$1,0))&lt;&gt;"",INDEX(J!$A$1:$ZZ$200,MATCH($A20,J!$A$1:$A$200,0),MATCH(U$8,J!$A$1:$ZZ$1,0)),""),"")</f>
        <v/>
      </c>
    </row>
    <row r="21" spans="1:21">
      <c r="A21" s="41">
        <f t="shared" si="0"/>
        <v>1980</v>
      </c>
      <c r="B21" s="42">
        <f>IFERROR(IF(INDEX(J!$A$1:$ZZ$200,MATCH($A21,J!$A$1:$A$200,0),MATCH(B$8,J!$A$1:$ZZ$1,0))&lt;&gt;"",INDEX(J!$A$1:$ZZ$200,MATCH($A21,J!$A$1:$A$200,0),MATCH(B$8,J!$A$1:$ZZ$1,0)),""),"")</f>
        <v>1833.68</v>
      </c>
      <c r="C21" s="43">
        <f>IFERROR(IF(INDEX(J!$A$1:$ZZ$200,MATCH($A21,J!$A$1:$A$200,0),MATCH(C$8,J!$A$1:$ZZ$1,0))&lt;&gt;"",INDEX(J!$A$1:$ZZ$200,MATCH($A21,J!$A$1:$A$200,0),MATCH(C$8,J!$A$1:$ZZ$1,0)),""),"")</f>
        <v>23.42</v>
      </c>
      <c r="D21" s="10"/>
      <c r="E21" s="41">
        <v>1980</v>
      </c>
      <c r="F21" s="43">
        <f>IFERROR(IF(INDEX(J!$A$1:$ZZ$200,MATCH($A21,J!$A$1:$A$200,0),MATCH(F$8,J!$A$1:$ZZ$1,0))&lt;&gt;"",INDEX(J!$A$1:$ZZ$200,MATCH($A21,J!$A$1:$A$200,0),MATCH(F$8,J!$A$1:$ZZ$1,0)),""),"")</f>
        <v>2.89</v>
      </c>
      <c r="G21" s="43">
        <f>IFERROR(IF(INDEX(J!$A$1:$ZZ$200,MATCH($A21,J!$A$1:$A$200,0),MATCH(G$8,J!$A$1:$ZZ$1,0))&lt;&gt;"",INDEX(J!$A$1:$ZZ$200,MATCH($A21,J!$A$1:$A$200,0),MATCH(G$8,J!$A$1:$ZZ$1,0)),""),"")</f>
        <v>1.26</v>
      </c>
      <c r="H21" s="43">
        <f>IFERROR(IF(INDEX(J!$A$1:$ZZ$200,MATCH($A21,J!$A$1:$A$200,0),MATCH(H$8,J!$A$1:$ZZ$1,0))&lt;&gt;"",INDEX(J!$A$1:$ZZ$200,MATCH($A21,J!$A$1:$A$200,0),MATCH(H$8,J!$A$1:$ZZ$1,0)),""),"")</f>
        <v>0.09</v>
      </c>
      <c r="I21" s="43">
        <f>IFERROR(IF(INDEX(J!$A$1:$ZZ$200,MATCH($A21,J!$A$1:$A$200,0),MATCH(I$8,J!$A$1:$ZZ$1,0))&lt;&gt;"",INDEX(J!$A$1:$ZZ$200,MATCH($A21,J!$A$1:$A$200,0),MATCH(I$8,J!$A$1:$ZZ$1,0)),""),"")</f>
        <v>1.69</v>
      </c>
      <c r="J21" s="43" t="str">
        <f>IFERROR(IF(INDEX(J!$A$1:$ZZ$200,MATCH($A21,J!$A$1:$A$200,0),MATCH(J$8,J!$A$1:$ZZ$1,0))&lt;&gt;"",INDEX(J!$A$1:$ZZ$200,MATCH($A21,J!$A$1:$A$200,0),MATCH(J$8,J!$A$1:$ZZ$1,0)),""),"")</f>
        <v/>
      </c>
      <c r="K21" s="10"/>
      <c r="L21" s="41">
        <v>1980</v>
      </c>
      <c r="M21" s="43">
        <f>IFERROR(IF(INDEX(J!$A$1:$ZZ$200,MATCH($A21,J!$A$1:$A$200,0),MATCH(M$8,J!$A$1:$ZZ$1,0))&lt;&gt;"",INDEX(J!$A$1:$ZZ$200,MATCH($A21,J!$A$1:$A$200,0),MATCH(M$8,J!$A$1:$ZZ$1,0)),""),"")</f>
        <v>2.79</v>
      </c>
      <c r="N21" s="43">
        <f>IFERROR(IF(INDEX(J!$A$1:$ZZ$200,MATCH($A21,J!$A$1:$A$200,0),MATCH(N$8,J!$A$1:$ZZ$1,0))&lt;&gt;"",INDEX(J!$A$1:$ZZ$200,MATCH($A21,J!$A$1:$A$200,0),MATCH(N$8,J!$A$1:$ZZ$1,0)),""),"")</f>
        <v>-0.22</v>
      </c>
      <c r="O21" s="43">
        <f>IFERROR(IF(INDEX(J!$A$1:$ZZ$200,MATCH($A21,J!$A$1:$A$200,0),MATCH(O$8,J!$A$1:$ZZ$1,0))&lt;&gt;"",INDEX(J!$A$1:$ZZ$200,MATCH($A21,J!$A$1:$A$200,0),MATCH(O$8,J!$A$1:$ZZ$1,0)),""),"")</f>
        <v>3.52</v>
      </c>
      <c r="P21" s="10"/>
      <c r="Q21" s="41">
        <v>1980</v>
      </c>
      <c r="R21" s="43">
        <f>IFERROR(IF(INDEX(J!$A$1:$ZZ$200,MATCH($A21,J!$A$1:$A$200,0),MATCH(R$8,J!$A$1:$ZZ$1,0))&lt;&gt;"",INDEX(J!$A$1:$ZZ$200,MATCH($A21,J!$A$1:$A$200,0),MATCH(R$8,J!$A$1:$ZZ$1,0)),""),"")</f>
        <v>3.88</v>
      </c>
      <c r="S21" s="43">
        <f>IFERROR(IF(INDEX(J!$A$1:$ZZ$200,MATCH($A21,J!$A$1:$A$200,0),MATCH(S$8,J!$A$1:$ZZ$1,0))&lt;&gt;"",INDEX(J!$A$1:$ZZ$200,MATCH($A21,J!$A$1:$A$200,0),MATCH(S$8,J!$A$1:$ZZ$1,0)),""),"")</f>
        <v>60.68</v>
      </c>
      <c r="T21" s="43" t="str">
        <f>IFERROR(IF(INDEX(J!$A$1:$ZZ$200,MATCH($A21,J!$A$1:$A$200,0),MATCH(T$8,J!$A$1:$ZZ$1,0))&lt;&gt;"",INDEX(J!$A$1:$ZZ$200,MATCH($A21,J!$A$1:$A$200,0),MATCH(T$8,J!$A$1:$ZZ$1,0)),""),"")</f>
        <v/>
      </c>
      <c r="U21" s="43" t="str">
        <f>IFERROR(IF(INDEX(J!$A$1:$ZZ$200,MATCH($A21,J!$A$1:$A$200,0),MATCH(U$8,J!$A$1:$ZZ$1,0))&lt;&gt;"",INDEX(J!$A$1:$ZZ$200,MATCH($A21,J!$A$1:$A$200,0),MATCH(U$8,J!$A$1:$ZZ$1,0)),""),"")</f>
        <v/>
      </c>
    </row>
    <row r="22" spans="1:21">
      <c r="A22" s="41">
        <f t="shared" si="0"/>
        <v>1981</v>
      </c>
      <c r="B22" s="42">
        <f>IFERROR(IF(INDEX(J!$A$1:$ZZ$200,MATCH($A22,J!$A$1:$A$200,0),MATCH(B$8,J!$A$1:$ZZ$1,0))&lt;&gt;"",INDEX(J!$A$1:$ZZ$200,MATCH($A22,J!$A$1:$A$200,0),MATCH(B$8,J!$A$1:$ZZ$1,0)),""),"")</f>
        <v>1874.28</v>
      </c>
      <c r="C22" s="43">
        <f>IFERROR(IF(INDEX(J!$A$1:$ZZ$200,MATCH($A22,J!$A$1:$A$200,0),MATCH(C$8,J!$A$1:$ZZ$1,0))&lt;&gt;"",INDEX(J!$A$1:$ZZ$200,MATCH($A22,J!$A$1:$A$200,0),MATCH(C$8,J!$A$1:$ZZ$1,0)),""),"")</f>
        <v>23.9</v>
      </c>
      <c r="D22" s="10"/>
      <c r="E22" s="41">
        <v>1981</v>
      </c>
      <c r="F22" s="43">
        <f>IFERROR(IF(INDEX(J!$A$1:$ZZ$200,MATCH($A22,J!$A$1:$A$200,0),MATCH(F$8,J!$A$1:$ZZ$1,0))&lt;&gt;"",INDEX(J!$A$1:$ZZ$200,MATCH($A22,J!$A$1:$A$200,0),MATCH(F$8,J!$A$1:$ZZ$1,0)),""),"")</f>
        <v>2.67</v>
      </c>
      <c r="G22" s="43">
        <f>IFERROR(IF(INDEX(J!$A$1:$ZZ$200,MATCH($A22,J!$A$1:$A$200,0),MATCH(G$8,J!$A$1:$ZZ$1,0))&lt;&gt;"",INDEX(J!$A$1:$ZZ$200,MATCH($A22,J!$A$1:$A$200,0),MATCH(G$8,J!$A$1:$ZZ$1,0)),""),"")</f>
        <v>1.17</v>
      </c>
      <c r="H22" s="43">
        <f>IFERROR(IF(INDEX(J!$A$1:$ZZ$200,MATCH($A22,J!$A$1:$A$200,0),MATCH(H$8,J!$A$1:$ZZ$1,0))&lt;&gt;"",INDEX(J!$A$1:$ZZ$200,MATCH($A22,J!$A$1:$A$200,0),MATCH(H$8,J!$A$1:$ZZ$1,0)),""),"")</f>
        <v>0</v>
      </c>
      <c r="I22" s="43">
        <f>IFERROR(IF(INDEX(J!$A$1:$ZZ$200,MATCH($A22,J!$A$1:$A$200,0),MATCH(I$8,J!$A$1:$ZZ$1,0))&lt;&gt;"",INDEX(J!$A$1:$ZZ$200,MATCH($A22,J!$A$1:$A$200,0),MATCH(I$8,J!$A$1:$ZZ$1,0)),""),"")</f>
        <v>1.66</v>
      </c>
      <c r="J22" s="43" t="str">
        <f>IFERROR(IF(INDEX(J!$A$1:$ZZ$200,MATCH($A22,J!$A$1:$A$200,0),MATCH(J$8,J!$A$1:$ZZ$1,0))&lt;&gt;"",INDEX(J!$A$1:$ZZ$200,MATCH($A22,J!$A$1:$A$200,0),MATCH(J$8,J!$A$1:$ZZ$1,0)),""),"")</f>
        <v/>
      </c>
      <c r="K22" s="10"/>
      <c r="L22" s="41">
        <v>1981</v>
      </c>
      <c r="M22" s="43">
        <f>IFERROR(IF(INDEX(J!$A$1:$ZZ$200,MATCH($A22,J!$A$1:$A$200,0),MATCH(M$8,J!$A$1:$ZZ$1,0))&lt;&gt;"",INDEX(J!$A$1:$ZZ$200,MATCH($A22,J!$A$1:$A$200,0),MATCH(M$8,J!$A$1:$ZZ$1,0)),""),"")</f>
        <v>1.1599999999999999</v>
      </c>
      <c r="N22" s="43">
        <f>IFERROR(IF(INDEX(J!$A$1:$ZZ$200,MATCH($A22,J!$A$1:$A$200,0),MATCH(N$8,J!$A$1:$ZZ$1,0))&lt;&gt;"",INDEX(J!$A$1:$ZZ$200,MATCH($A22,J!$A$1:$A$200,0),MATCH(N$8,J!$A$1:$ZZ$1,0)),""),"")</f>
        <v>-0.72</v>
      </c>
      <c r="O22" s="43">
        <f>IFERROR(IF(INDEX(J!$A$1:$ZZ$200,MATCH($A22,J!$A$1:$A$200,0),MATCH(O$8,J!$A$1:$ZZ$1,0))&lt;&gt;"",INDEX(J!$A$1:$ZZ$200,MATCH($A22,J!$A$1:$A$200,0),MATCH(O$8,J!$A$1:$ZZ$1,0)),""),"")</f>
        <v>2.37</v>
      </c>
      <c r="P22" s="10"/>
      <c r="Q22" s="41">
        <v>1981</v>
      </c>
      <c r="R22" s="43">
        <f>IFERROR(IF(INDEX(J!$A$1:$ZZ$200,MATCH($A22,J!$A$1:$A$200,0),MATCH(R$8,J!$A$1:$ZZ$1,0))&lt;&gt;"",INDEX(J!$A$1:$ZZ$200,MATCH($A22,J!$A$1:$A$200,0),MATCH(R$8,J!$A$1:$ZZ$1,0)),""),"")</f>
        <v>4.33</v>
      </c>
      <c r="S22" s="43">
        <f>IFERROR(IF(INDEX(J!$A$1:$ZZ$200,MATCH($A22,J!$A$1:$A$200,0),MATCH(S$8,J!$A$1:$ZZ$1,0))&lt;&gt;"",INDEX(J!$A$1:$ZZ$200,MATCH($A22,J!$A$1:$A$200,0),MATCH(S$8,J!$A$1:$ZZ$1,0)),""),"")</f>
        <v>60.93</v>
      </c>
      <c r="T22" s="43" t="str">
        <f>IFERROR(IF(INDEX(J!$A$1:$ZZ$200,MATCH($A22,J!$A$1:$A$200,0),MATCH(T$8,J!$A$1:$ZZ$1,0))&lt;&gt;"",INDEX(J!$A$1:$ZZ$200,MATCH($A22,J!$A$1:$A$200,0),MATCH(T$8,J!$A$1:$ZZ$1,0)),""),"")</f>
        <v/>
      </c>
      <c r="U22" s="43" t="str">
        <f>IFERROR(IF(INDEX(J!$A$1:$ZZ$200,MATCH($A22,J!$A$1:$A$200,0),MATCH(U$8,J!$A$1:$ZZ$1,0))&lt;&gt;"",INDEX(J!$A$1:$ZZ$200,MATCH($A22,J!$A$1:$A$200,0),MATCH(U$8,J!$A$1:$ZZ$1,0)),""),"")</f>
        <v/>
      </c>
    </row>
    <row r="23" spans="1:21">
      <c r="A23" s="41">
        <f t="shared" si="0"/>
        <v>1982</v>
      </c>
      <c r="B23" s="42">
        <f>IFERROR(IF(INDEX(J!$A$1:$ZZ$200,MATCH($A23,J!$A$1:$A$200,0),MATCH(B$8,J!$A$1:$ZZ$1,0))&lt;&gt;"",INDEX(J!$A$1:$ZZ$200,MATCH($A23,J!$A$1:$A$200,0),MATCH(B$8,J!$A$1:$ZZ$1,0)),""),"")</f>
        <v>1914.05</v>
      </c>
      <c r="C23" s="43">
        <f>IFERROR(IF(INDEX(J!$A$1:$ZZ$200,MATCH($A23,J!$A$1:$A$200,0),MATCH(C$8,J!$A$1:$ZZ$1,0))&lt;&gt;"",INDEX(J!$A$1:$ZZ$200,MATCH($A23,J!$A$1:$A$200,0),MATCH(C$8,J!$A$1:$ZZ$1,0)),""),"")</f>
        <v>24.43</v>
      </c>
      <c r="D23" s="10"/>
      <c r="E23" s="41">
        <v>1982</v>
      </c>
      <c r="F23" s="43">
        <f>IFERROR(IF(INDEX(J!$A$1:$ZZ$200,MATCH($A23,J!$A$1:$A$200,0),MATCH(F$8,J!$A$1:$ZZ$1,0))&lt;&gt;"",INDEX(J!$A$1:$ZZ$200,MATCH($A23,J!$A$1:$A$200,0),MATCH(F$8,J!$A$1:$ZZ$1,0)),""),"")</f>
        <v>2.59</v>
      </c>
      <c r="G23" s="43">
        <f>IFERROR(IF(INDEX(J!$A$1:$ZZ$200,MATCH($A23,J!$A$1:$A$200,0),MATCH(G$8,J!$A$1:$ZZ$1,0))&lt;&gt;"",INDEX(J!$A$1:$ZZ$200,MATCH($A23,J!$A$1:$A$200,0),MATCH(G$8,J!$A$1:$ZZ$1,0)),""),"")</f>
        <v>1.03</v>
      </c>
      <c r="H23" s="43">
        <f>IFERROR(IF(INDEX(J!$A$1:$ZZ$200,MATCH($A23,J!$A$1:$A$200,0),MATCH(H$8,J!$A$1:$ZZ$1,0))&lt;&gt;"",INDEX(J!$A$1:$ZZ$200,MATCH($A23,J!$A$1:$A$200,0),MATCH(H$8,J!$A$1:$ZZ$1,0)),""),"")</f>
        <v>-0.09</v>
      </c>
      <c r="I23" s="43">
        <f>IFERROR(IF(INDEX(J!$A$1:$ZZ$200,MATCH($A23,J!$A$1:$A$200,0),MATCH(I$8,J!$A$1:$ZZ$1,0))&lt;&gt;"",INDEX(J!$A$1:$ZZ$200,MATCH($A23,J!$A$1:$A$200,0),MATCH(I$8,J!$A$1:$ZZ$1,0)),""),"")</f>
        <v>1.79</v>
      </c>
      <c r="J23" s="43" t="str">
        <f>IFERROR(IF(INDEX(J!$A$1:$ZZ$200,MATCH($A23,J!$A$1:$A$200,0),MATCH(J$8,J!$A$1:$ZZ$1,0))&lt;&gt;"",INDEX(J!$A$1:$ZZ$200,MATCH($A23,J!$A$1:$A$200,0),MATCH(J$8,J!$A$1:$ZZ$1,0)),""),"")</f>
        <v/>
      </c>
      <c r="K23" s="10"/>
      <c r="L23" s="41">
        <v>1982</v>
      </c>
      <c r="M23" s="43">
        <f>IFERROR(IF(INDEX(J!$A$1:$ZZ$200,MATCH($A23,J!$A$1:$A$200,0),MATCH(M$8,J!$A$1:$ZZ$1,0))&lt;&gt;"",INDEX(J!$A$1:$ZZ$200,MATCH($A23,J!$A$1:$A$200,0),MATCH(M$8,J!$A$1:$ZZ$1,0)),""),"")</f>
        <v>-1.48</v>
      </c>
      <c r="N23" s="43">
        <f>IFERROR(IF(INDEX(J!$A$1:$ZZ$200,MATCH($A23,J!$A$1:$A$200,0),MATCH(N$8,J!$A$1:$ZZ$1,0))&lt;&gt;"",INDEX(J!$A$1:$ZZ$200,MATCH($A23,J!$A$1:$A$200,0),MATCH(N$8,J!$A$1:$ZZ$1,0)),""),"")</f>
        <v>-1.36</v>
      </c>
      <c r="O23" s="43">
        <f>IFERROR(IF(INDEX(J!$A$1:$ZZ$200,MATCH($A23,J!$A$1:$A$200,0),MATCH(O$8,J!$A$1:$ZZ$1,0))&lt;&gt;"",INDEX(J!$A$1:$ZZ$200,MATCH($A23,J!$A$1:$A$200,0),MATCH(O$8,J!$A$1:$ZZ$1,0)),""),"")</f>
        <v>0.35</v>
      </c>
      <c r="P23" s="10"/>
      <c r="Q23" s="41">
        <v>1982</v>
      </c>
      <c r="R23" s="43">
        <f>IFERROR(IF(INDEX(J!$A$1:$ZZ$200,MATCH($A23,J!$A$1:$A$200,0),MATCH(R$8,J!$A$1:$ZZ$1,0))&lt;&gt;"",INDEX(J!$A$1:$ZZ$200,MATCH($A23,J!$A$1:$A$200,0),MATCH(R$8,J!$A$1:$ZZ$1,0)),""),"")</f>
        <v>4.7699999999999996</v>
      </c>
      <c r="S23" s="43">
        <f>IFERROR(IF(INDEX(J!$A$1:$ZZ$200,MATCH($A23,J!$A$1:$A$200,0),MATCH(S$8,J!$A$1:$ZZ$1,0))&lt;&gt;"",INDEX(J!$A$1:$ZZ$200,MATCH($A23,J!$A$1:$A$200,0),MATCH(S$8,J!$A$1:$ZZ$1,0)),""),"")</f>
        <v>61.21</v>
      </c>
      <c r="T23" s="43" t="str">
        <f>IFERROR(IF(INDEX(J!$A$1:$ZZ$200,MATCH($A23,J!$A$1:$A$200,0),MATCH(T$8,J!$A$1:$ZZ$1,0))&lt;&gt;"",INDEX(J!$A$1:$ZZ$200,MATCH($A23,J!$A$1:$A$200,0),MATCH(T$8,J!$A$1:$ZZ$1,0)),""),"")</f>
        <v/>
      </c>
      <c r="U23" s="43" t="str">
        <f>IFERROR(IF(INDEX(J!$A$1:$ZZ$200,MATCH($A23,J!$A$1:$A$200,0),MATCH(U$8,J!$A$1:$ZZ$1,0))&lt;&gt;"",INDEX(J!$A$1:$ZZ$200,MATCH($A23,J!$A$1:$A$200,0),MATCH(U$8,J!$A$1:$ZZ$1,0)),""),"")</f>
        <v/>
      </c>
    </row>
    <row r="24" spans="1:21">
      <c r="A24" s="41">
        <f t="shared" si="0"/>
        <v>1983</v>
      </c>
      <c r="B24" s="42">
        <f>IFERROR(IF(INDEX(J!$A$1:$ZZ$200,MATCH($A24,J!$A$1:$A$200,0),MATCH(B$8,J!$A$1:$ZZ$1,0))&lt;&gt;"",INDEX(J!$A$1:$ZZ$200,MATCH($A24,J!$A$1:$A$200,0),MATCH(B$8,J!$A$1:$ZZ$1,0)),""),"")</f>
        <v>1951.58</v>
      </c>
      <c r="C24" s="43">
        <f>IFERROR(IF(INDEX(J!$A$1:$ZZ$200,MATCH($A24,J!$A$1:$A$200,0),MATCH(C$8,J!$A$1:$ZZ$1,0))&lt;&gt;"",INDEX(J!$A$1:$ZZ$200,MATCH($A24,J!$A$1:$A$200,0),MATCH(C$8,J!$A$1:$ZZ$1,0)),""),"")</f>
        <v>24.98</v>
      </c>
      <c r="D24" s="10"/>
      <c r="E24" s="41">
        <v>1983</v>
      </c>
      <c r="F24" s="43">
        <f>IFERROR(IF(INDEX(J!$A$1:$ZZ$200,MATCH($A24,J!$A$1:$A$200,0),MATCH(F$8,J!$A$1:$ZZ$1,0))&lt;&gt;"",INDEX(J!$A$1:$ZZ$200,MATCH($A24,J!$A$1:$A$200,0),MATCH(F$8,J!$A$1:$ZZ$1,0)),""),"")</f>
        <v>2.5099999999999998</v>
      </c>
      <c r="G24" s="43">
        <f>IFERROR(IF(INDEX(J!$A$1:$ZZ$200,MATCH($A24,J!$A$1:$A$200,0),MATCH(G$8,J!$A$1:$ZZ$1,0))&lt;&gt;"",INDEX(J!$A$1:$ZZ$200,MATCH($A24,J!$A$1:$A$200,0),MATCH(G$8,J!$A$1:$ZZ$1,0)),""),"")</f>
        <v>0.96</v>
      </c>
      <c r="H24" s="43">
        <f>IFERROR(IF(INDEX(J!$A$1:$ZZ$200,MATCH($A24,J!$A$1:$A$200,0),MATCH(H$8,J!$A$1:$ZZ$1,0))&lt;&gt;"",INDEX(J!$A$1:$ZZ$200,MATCH($A24,J!$A$1:$A$200,0),MATCH(H$8,J!$A$1:$ZZ$1,0)),""),"")</f>
        <v>-0.17</v>
      </c>
      <c r="I24" s="43">
        <f>IFERROR(IF(INDEX(J!$A$1:$ZZ$200,MATCH($A24,J!$A$1:$A$200,0),MATCH(I$8,J!$A$1:$ZZ$1,0))&lt;&gt;"",INDEX(J!$A$1:$ZZ$200,MATCH($A24,J!$A$1:$A$200,0),MATCH(I$8,J!$A$1:$ZZ$1,0)),""),"")</f>
        <v>1.85</v>
      </c>
      <c r="J24" s="43" t="str">
        <f>IFERROR(IF(INDEX(J!$A$1:$ZZ$200,MATCH($A24,J!$A$1:$A$200,0),MATCH(J$8,J!$A$1:$ZZ$1,0))&lt;&gt;"",INDEX(J!$A$1:$ZZ$200,MATCH($A24,J!$A$1:$A$200,0),MATCH(J$8,J!$A$1:$ZZ$1,0)),""),"")</f>
        <v/>
      </c>
      <c r="K24" s="10"/>
      <c r="L24" s="41">
        <v>1983</v>
      </c>
      <c r="M24" s="43">
        <f>IFERROR(IF(INDEX(J!$A$1:$ZZ$200,MATCH($A24,J!$A$1:$A$200,0),MATCH(M$8,J!$A$1:$ZZ$1,0))&lt;&gt;"",INDEX(J!$A$1:$ZZ$200,MATCH($A24,J!$A$1:$A$200,0),MATCH(M$8,J!$A$1:$ZZ$1,0)),""),"")</f>
        <v>-2.1800000000000002</v>
      </c>
      <c r="N24" s="43">
        <f>IFERROR(IF(INDEX(J!$A$1:$ZZ$200,MATCH($A24,J!$A$1:$A$200,0),MATCH(N$8,J!$A$1:$ZZ$1,0))&lt;&gt;"",INDEX(J!$A$1:$ZZ$200,MATCH($A24,J!$A$1:$A$200,0),MATCH(N$8,J!$A$1:$ZZ$1,0)),""),"")</f>
        <v>-2.09</v>
      </c>
      <c r="O24" s="43">
        <f>IFERROR(IF(INDEX(J!$A$1:$ZZ$200,MATCH($A24,J!$A$1:$A$200,0),MATCH(O$8,J!$A$1:$ZZ$1,0))&lt;&gt;"",INDEX(J!$A$1:$ZZ$200,MATCH($A24,J!$A$1:$A$200,0),MATCH(O$8,J!$A$1:$ZZ$1,0)),""),"")</f>
        <v>0.24</v>
      </c>
      <c r="P24" s="10"/>
      <c r="Q24" s="41">
        <v>1983</v>
      </c>
      <c r="R24" s="43">
        <f>IFERROR(IF(INDEX(J!$A$1:$ZZ$200,MATCH($A24,J!$A$1:$A$200,0),MATCH(R$8,J!$A$1:$ZZ$1,0))&lt;&gt;"",INDEX(J!$A$1:$ZZ$200,MATCH($A24,J!$A$1:$A$200,0),MATCH(R$8,J!$A$1:$ZZ$1,0)),""),"")</f>
        <v>5.18</v>
      </c>
      <c r="S24" s="43">
        <f>IFERROR(IF(INDEX(J!$A$1:$ZZ$200,MATCH($A24,J!$A$1:$A$200,0),MATCH(S$8,J!$A$1:$ZZ$1,0))&lt;&gt;"",INDEX(J!$A$1:$ZZ$200,MATCH($A24,J!$A$1:$A$200,0),MATCH(S$8,J!$A$1:$ZZ$1,0)),""),"")</f>
        <v>61.5</v>
      </c>
      <c r="T24" s="43" t="str">
        <f>IFERROR(IF(INDEX(J!$A$1:$ZZ$200,MATCH($A24,J!$A$1:$A$200,0),MATCH(T$8,J!$A$1:$ZZ$1,0))&lt;&gt;"",INDEX(J!$A$1:$ZZ$200,MATCH($A24,J!$A$1:$A$200,0),MATCH(T$8,J!$A$1:$ZZ$1,0)),""),"")</f>
        <v/>
      </c>
      <c r="U24" s="43" t="str">
        <f>IFERROR(IF(INDEX(J!$A$1:$ZZ$200,MATCH($A24,J!$A$1:$A$200,0),MATCH(U$8,J!$A$1:$ZZ$1,0))&lt;&gt;"",INDEX(J!$A$1:$ZZ$200,MATCH($A24,J!$A$1:$A$200,0),MATCH(U$8,J!$A$1:$ZZ$1,0)),""),"")</f>
        <v/>
      </c>
    </row>
    <row r="25" spans="1:21">
      <c r="A25" s="41">
        <f t="shared" si="0"/>
        <v>1984</v>
      </c>
      <c r="B25" s="42">
        <f>IFERROR(IF(INDEX(J!$A$1:$ZZ$200,MATCH($A25,J!$A$1:$A$200,0),MATCH(B$8,J!$A$1:$ZZ$1,0))&lt;&gt;"",INDEX(J!$A$1:$ZZ$200,MATCH($A25,J!$A$1:$A$200,0),MATCH(B$8,J!$A$1:$ZZ$1,0)),""),"")</f>
        <v>1990.26</v>
      </c>
      <c r="C25" s="43">
        <f>IFERROR(IF(INDEX(J!$A$1:$ZZ$200,MATCH($A25,J!$A$1:$A$200,0),MATCH(C$8,J!$A$1:$ZZ$1,0))&lt;&gt;"",INDEX(J!$A$1:$ZZ$200,MATCH($A25,J!$A$1:$A$200,0),MATCH(C$8,J!$A$1:$ZZ$1,0)),""),"")</f>
        <v>25.56</v>
      </c>
      <c r="D25" s="10"/>
      <c r="E25" s="41">
        <v>1984</v>
      </c>
      <c r="F25" s="43">
        <f>IFERROR(IF(INDEX(J!$A$1:$ZZ$200,MATCH($A25,J!$A$1:$A$200,0),MATCH(F$8,J!$A$1:$ZZ$1,0))&lt;&gt;"",INDEX(J!$A$1:$ZZ$200,MATCH($A25,J!$A$1:$A$200,0),MATCH(F$8,J!$A$1:$ZZ$1,0)),""),"")</f>
        <v>2.36</v>
      </c>
      <c r="G25" s="43">
        <f>IFERROR(IF(INDEX(J!$A$1:$ZZ$200,MATCH($A25,J!$A$1:$A$200,0),MATCH(G$8,J!$A$1:$ZZ$1,0))&lt;&gt;"",INDEX(J!$A$1:$ZZ$200,MATCH($A25,J!$A$1:$A$200,0),MATCH(G$8,J!$A$1:$ZZ$1,0)),""),"")</f>
        <v>0.92</v>
      </c>
      <c r="H25" s="43">
        <f>IFERROR(IF(INDEX(J!$A$1:$ZZ$200,MATCH($A25,J!$A$1:$A$200,0),MATCH(H$8,J!$A$1:$ZZ$1,0))&lt;&gt;"",INDEX(J!$A$1:$ZZ$200,MATCH($A25,J!$A$1:$A$200,0),MATCH(H$8,J!$A$1:$ZZ$1,0)),""),"")</f>
        <v>-0.28000000000000003</v>
      </c>
      <c r="I25" s="43">
        <f>IFERROR(IF(INDEX(J!$A$1:$ZZ$200,MATCH($A25,J!$A$1:$A$200,0),MATCH(I$8,J!$A$1:$ZZ$1,0))&lt;&gt;"",INDEX(J!$A$1:$ZZ$200,MATCH($A25,J!$A$1:$A$200,0),MATCH(I$8,J!$A$1:$ZZ$1,0)),""),"")</f>
        <v>1.84</v>
      </c>
      <c r="J25" s="43" t="str">
        <f>IFERROR(IF(INDEX(J!$A$1:$ZZ$200,MATCH($A25,J!$A$1:$A$200,0),MATCH(J$8,J!$A$1:$ZZ$1,0))&lt;&gt;"",INDEX(J!$A$1:$ZZ$200,MATCH($A25,J!$A$1:$A$200,0),MATCH(J$8,J!$A$1:$ZZ$1,0)),""),"")</f>
        <v/>
      </c>
      <c r="K25" s="10"/>
      <c r="L25" s="41">
        <v>1984</v>
      </c>
      <c r="M25" s="43">
        <f>IFERROR(IF(INDEX(J!$A$1:$ZZ$200,MATCH($A25,J!$A$1:$A$200,0),MATCH(M$8,J!$A$1:$ZZ$1,0))&lt;&gt;"",INDEX(J!$A$1:$ZZ$200,MATCH($A25,J!$A$1:$A$200,0),MATCH(M$8,J!$A$1:$ZZ$1,0)),""),"")</f>
        <v>-1.54</v>
      </c>
      <c r="N25" s="43">
        <f>IFERROR(IF(INDEX(J!$A$1:$ZZ$200,MATCH($A25,J!$A$1:$A$200,0),MATCH(N$8,J!$A$1:$ZZ$1,0))&lt;&gt;"",INDEX(J!$A$1:$ZZ$200,MATCH($A25,J!$A$1:$A$200,0),MATCH(N$8,J!$A$1:$ZZ$1,0)),""),"")</f>
        <v>-1.52</v>
      </c>
      <c r="O25" s="43">
        <f>IFERROR(IF(INDEX(J!$A$1:$ZZ$200,MATCH($A25,J!$A$1:$A$200,0),MATCH(O$8,J!$A$1:$ZZ$1,0))&lt;&gt;"",INDEX(J!$A$1:$ZZ$200,MATCH($A25,J!$A$1:$A$200,0),MATCH(O$8,J!$A$1:$ZZ$1,0)),""),"")</f>
        <v>0.23</v>
      </c>
      <c r="P25" s="10"/>
      <c r="Q25" s="41">
        <v>1984</v>
      </c>
      <c r="R25" s="43">
        <f>IFERROR(IF(INDEX(J!$A$1:$ZZ$200,MATCH($A25,J!$A$1:$A$200,0),MATCH(R$8,J!$A$1:$ZZ$1,0))&lt;&gt;"",INDEX(J!$A$1:$ZZ$200,MATCH($A25,J!$A$1:$A$200,0),MATCH(R$8,J!$A$1:$ZZ$1,0)),""),"")</f>
        <v>5.57</v>
      </c>
      <c r="S25" s="43">
        <f>IFERROR(IF(INDEX(J!$A$1:$ZZ$200,MATCH($A25,J!$A$1:$A$200,0),MATCH(S$8,J!$A$1:$ZZ$1,0))&lt;&gt;"",INDEX(J!$A$1:$ZZ$200,MATCH($A25,J!$A$1:$A$200,0),MATCH(S$8,J!$A$1:$ZZ$1,0)),""),"")</f>
        <v>61.82</v>
      </c>
      <c r="T25" s="43" t="str">
        <f>IFERROR(IF(INDEX(J!$A$1:$ZZ$200,MATCH($A25,J!$A$1:$A$200,0),MATCH(T$8,J!$A$1:$ZZ$1,0))&lt;&gt;"",INDEX(J!$A$1:$ZZ$200,MATCH($A25,J!$A$1:$A$200,0),MATCH(T$8,J!$A$1:$ZZ$1,0)),""),"")</f>
        <v/>
      </c>
      <c r="U25" s="43" t="str">
        <f>IFERROR(IF(INDEX(J!$A$1:$ZZ$200,MATCH($A25,J!$A$1:$A$200,0),MATCH(U$8,J!$A$1:$ZZ$1,0))&lt;&gt;"",INDEX(J!$A$1:$ZZ$200,MATCH($A25,J!$A$1:$A$200,0),MATCH(U$8,J!$A$1:$ZZ$1,0)),""),"")</f>
        <v/>
      </c>
    </row>
    <row r="26" spans="1:21">
      <c r="A26" s="41">
        <f t="shared" si="0"/>
        <v>1985</v>
      </c>
      <c r="B26" s="42">
        <f>IFERROR(IF(INDEX(J!$A$1:$ZZ$200,MATCH($A26,J!$A$1:$A$200,0),MATCH(B$8,J!$A$1:$ZZ$1,0))&lt;&gt;"",INDEX(J!$A$1:$ZZ$200,MATCH($A26,J!$A$1:$A$200,0),MATCH(B$8,J!$A$1:$ZZ$1,0)),""),"")</f>
        <v>2023.49</v>
      </c>
      <c r="C26" s="43">
        <f>IFERROR(IF(INDEX(J!$A$1:$ZZ$200,MATCH($A26,J!$A$1:$A$200,0),MATCH(C$8,J!$A$1:$ZZ$1,0))&lt;&gt;"",INDEX(J!$A$1:$ZZ$200,MATCH($A26,J!$A$1:$A$200,0),MATCH(C$8,J!$A$1:$ZZ$1,0)),""),"")</f>
        <v>26.05</v>
      </c>
      <c r="D26" s="10"/>
      <c r="E26" s="41">
        <v>1985</v>
      </c>
      <c r="F26" s="43">
        <f>IFERROR(IF(INDEX(J!$A$1:$ZZ$200,MATCH($A26,J!$A$1:$A$200,0),MATCH(F$8,J!$A$1:$ZZ$1,0))&lt;&gt;"",INDEX(J!$A$1:$ZZ$200,MATCH($A26,J!$A$1:$A$200,0),MATCH(F$8,J!$A$1:$ZZ$1,0)),""),"")</f>
        <v>2.02</v>
      </c>
      <c r="G26" s="43">
        <f>IFERROR(IF(INDEX(J!$A$1:$ZZ$200,MATCH($A26,J!$A$1:$A$200,0),MATCH(G$8,J!$A$1:$ZZ$1,0))&lt;&gt;"",INDEX(J!$A$1:$ZZ$200,MATCH($A26,J!$A$1:$A$200,0),MATCH(G$8,J!$A$1:$ZZ$1,0)),""),"")</f>
        <v>0.89</v>
      </c>
      <c r="H26" s="43">
        <f>IFERROR(IF(INDEX(J!$A$1:$ZZ$200,MATCH($A26,J!$A$1:$A$200,0),MATCH(H$8,J!$A$1:$ZZ$1,0))&lt;&gt;"",INDEX(J!$A$1:$ZZ$200,MATCH($A26,J!$A$1:$A$200,0),MATCH(H$8,J!$A$1:$ZZ$1,0)),""),"")</f>
        <v>-0.33</v>
      </c>
      <c r="I26" s="43">
        <f>IFERROR(IF(INDEX(J!$A$1:$ZZ$200,MATCH($A26,J!$A$1:$A$200,0),MATCH(I$8,J!$A$1:$ZZ$1,0))&lt;&gt;"",INDEX(J!$A$1:$ZZ$200,MATCH($A26,J!$A$1:$A$200,0),MATCH(I$8,J!$A$1:$ZZ$1,0)),""),"")</f>
        <v>1.58</v>
      </c>
      <c r="J26" s="43" t="str">
        <f>IFERROR(IF(INDEX(J!$A$1:$ZZ$200,MATCH($A26,J!$A$1:$A$200,0),MATCH(J$8,J!$A$1:$ZZ$1,0))&lt;&gt;"",INDEX(J!$A$1:$ZZ$200,MATCH($A26,J!$A$1:$A$200,0),MATCH(J$8,J!$A$1:$ZZ$1,0)),""),"")</f>
        <v/>
      </c>
      <c r="K26" s="10"/>
      <c r="L26" s="41">
        <v>1985</v>
      </c>
      <c r="M26" s="43">
        <f>IFERROR(IF(INDEX(J!$A$1:$ZZ$200,MATCH($A26,J!$A$1:$A$200,0),MATCH(M$8,J!$A$1:$ZZ$1,0))&lt;&gt;"",INDEX(J!$A$1:$ZZ$200,MATCH($A26,J!$A$1:$A$200,0),MATCH(M$8,J!$A$1:$ZZ$1,0)),""),"")</f>
        <v>-1.06</v>
      </c>
      <c r="N26" s="43">
        <f>IFERROR(IF(INDEX(J!$A$1:$ZZ$200,MATCH($A26,J!$A$1:$A$200,0),MATCH(N$8,J!$A$1:$ZZ$1,0))&lt;&gt;"",INDEX(J!$A$1:$ZZ$200,MATCH($A26,J!$A$1:$A$200,0),MATCH(N$8,J!$A$1:$ZZ$1,0)),""),"")</f>
        <v>-1.03</v>
      </c>
      <c r="O26" s="43">
        <f>IFERROR(IF(INDEX(J!$A$1:$ZZ$200,MATCH($A26,J!$A$1:$A$200,0),MATCH(O$8,J!$A$1:$ZZ$1,0))&lt;&gt;"",INDEX(J!$A$1:$ZZ$200,MATCH($A26,J!$A$1:$A$200,0),MATCH(O$8,J!$A$1:$ZZ$1,0)),""),"")</f>
        <v>0.18</v>
      </c>
      <c r="P26" s="10"/>
      <c r="Q26" s="41">
        <v>1985</v>
      </c>
      <c r="R26" s="43">
        <f>IFERROR(IF(INDEX(J!$A$1:$ZZ$200,MATCH($A26,J!$A$1:$A$200,0),MATCH(R$8,J!$A$1:$ZZ$1,0))&lt;&gt;"",INDEX(J!$A$1:$ZZ$200,MATCH($A26,J!$A$1:$A$200,0),MATCH(R$8,J!$A$1:$ZZ$1,0)),""),"")</f>
        <v>5.86</v>
      </c>
      <c r="S26" s="43">
        <f>IFERROR(IF(INDEX(J!$A$1:$ZZ$200,MATCH($A26,J!$A$1:$A$200,0),MATCH(S$8,J!$A$1:$ZZ$1,0))&lt;&gt;"",INDEX(J!$A$1:$ZZ$200,MATCH($A26,J!$A$1:$A$200,0),MATCH(S$8,J!$A$1:$ZZ$1,0)),""),"")</f>
        <v>62.14</v>
      </c>
      <c r="T26" s="43" t="str">
        <f>IFERROR(IF(INDEX(J!$A$1:$ZZ$200,MATCH($A26,J!$A$1:$A$200,0),MATCH(T$8,J!$A$1:$ZZ$1,0))&lt;&gt;"",INDEX(J!$A$1:$ZZ$200,MATCH($A26,J!$A$1:$A$200,0),MATCH(T$8,J!$A$1:$ZZ$1,0)),""),"")</f>
        <v/>
      </c>
      <c r="U26" s="43" t="str">
        <f>IFERROR(IF(INDEX(J!$A$1:$ZZ$200,MATCH($A26,J!$A$1:$A$200,0),MATCH(U$8,J!$A$1:$ZZ$1,0))&lt;&gt;"",INDEX(J!$A$1:$ZZ$200,MATCH($A26,J!$A$1:$A$200,0),MATCH(U$8,J!$A$1:$ZZ$1,0)),""),"")</f>
        <v/>
      </c>
    </row>
    <row r="27" spans="1:21">
      <c r="A27" s="41">
        <f t="shared" si="0"/>
        <v>1986</v>
      </c>
      <c r="B27" s="42">
        <f>IFERROR(IF(INDEX(J!$A$1:$ZZ$200,MATCH($A27,J!$A$1:$A$200,0),MATCH(B$8,J!$A$1:$ZZ$1,0))&lt;&gt;"",INDEX(J!$A$1:$ZZ$200,MATCH($A27,J!$A$1:$A$200,0),MATCH(B$8,J!$A$1:$ZZ$1,0)),""),"")</f>
        <v>2063.6999999999998</v>
      </c>
      <c r="C27" s="43">
        <f>IFERROR(IF(INDEX(J!$A$1:$ZZ$200,MATCH($A27,J!$A$1:$A$200,0),MATCH(C$8,J!$A$1:$ZZ$1,0))&lt;&gt;"",INDEX(J!$A$1:$ZZ$200,MATCH($A27,J!$A$1:$A$200,0),MATCH(C$8,J!$A$1:$ZZ$1,0)),""),"")</f>
        <v>26.55</v>
      </c>
      <c r="D27" s="10"/>
      <c r="E27" s="41">
        <v>1986</v>
      </c>
      <c r="F27" s="43">
        <f>IFERROR(IF(INDEX(J!$A$1:$ZZ$200,MATCH($A27,J!$A$1:$A$200,0),MATCH(F$8,J!$A$1:$ZZ$1,0))&lt;&gt;"",INDEX(J!$A$1:$ZZ$200,MATCH($A27,J!$A$1:$A$200,0),MATCH(F$8,J!$A$1:$ZZ$1,0)),""),"")</f>
        <v>2.37</v>
      </c>
      <c r="G27" s="43">
        <f>IFERROR(IF(INDEX(J!$A$1:$ZZ$200,MATCH($A27,J!$A$1:$A$200,0),MATCH(G$8,J!$A$1:$ZZ$1,0))&lt;&gt;"",INDEX(J!$A$1:$ZZ$200,MATCH($A27,J!$A$1:$A$200,0),MATCH(G$8,J!$A$1:$ZZ$1,0)),""),"")</f>
        <v>0.89</v>
      </c>
      <c r="H27" s="43">
        <f>IFERROR(IF(INDEX(J!$A$1:$ZZ$200,MATCH($A27,J!$A$1:$A$200,0),MATCH(H$8,J!$A$1:$ZZ$1,0))&lt;&gt;"",INDEX(J!$A$1:$ZZ$200,MATCH($A27,J!$A$1:$A$200,0),MATCH(H$8,J!$A$1:$ZZ$1,0)),""),"")</f>
        <v>-0.15</v>
      </c>
      <c r="I27" s="43">
        <f>IFERROR(IF(INDEX(J!$A$1:$ZZ$200,MATCH($A27,J!$A$1:$A$200,0),MATCH(I$8,J!$A$1:$ZZ$1,0))&lt;&gt;"",INDEX(J!$A$1:$ZZ$200,MATCH($A27,J!$A$1:$A$200,0),MATCH(I$8,J!$A$1:$ZZ$1,0)),""),"")</f>
        <v>1.79</v>
      </c>
      <c r="J27" s="43" t="str">
        <f>IFERROR(IF(INDEX(J!$A$1:$ZZ$200,MATCH($A27,J!$A$1:$A$200,0),MATCH(J$8,J!$A$1:$ZZ$1,0))&lt;&gt;"",INDEX(J!$A$1:$ZZ$200,MATCH($A27,J!$A$1:$A$200,0),MATCH(J$8,J!$A$1:$ZZ$1,0)),""),"")</f>
        <v/>
      </c>
      <c r="K27" s="10"/>
      <c r="L27" s="41">
        <v>1986</v>
      </c>
      <c r="M27" s="43">
        <f>IFERROR(IF(INDEX(J!$A$1:$ZZ$200,MATCH($A27,J!$A$1:$A$200,0),MATCH(M$8,J!$A$1:$ZZ$1,0))&lt;&gt;"",INDEX(J!$A$1:$ZZ$200,MATCH($A27,J!$A$1:$A$200,0),MATCH(M$8,J!$A$1:$ZZ$1,0)),""),"")</f>
        <v>-0.57999999999999996</v>
      </c>
      <c r="N27" s="43">
        <f>IFERROR(IF(INDEX(J!$A$1:$ZZ$200,MATCH($A27,J!$A$1:$A$200,0),MATCH(N$8,J!$A$1:$ZZ$1,0))&lt;&gt;"",INDEX(J!$A$1:$ZZ$200,MATCH($A27,J!$A$1:$A$200,0),MATCH(N$8,J!$A$1:$ZZ$1,0)),""),"")</f>
        <v>-0.22</v>
      </c>
      <c r="O27" s="43">
        <f>IFERROR(IF(INDEX(J!$A$1:$ZZ$200,MATCH($A27,J!$A$1:$A$200,0),MATCH(O$8,J!$A$1:$ZZ$1,0))&lt;&gt;"",INDEX(J!$A$1:$ZZ$200,MATCH($A27,J!$A$1:$A$200,0),MATCH(O$8,J!$A$1:$ZZ$1,0)),""),"")</f>
        <v>-0.01</v>
      </c>
      <c r="P27" s="10"/>
      <c r="Q27" s="41">
        <v>1986</v>
      </c>
      <c r="R27" s="43">
        <f>IFERROR(IF(INDEX(J!$A$1:$ZZ$200,MATCH($A27,J!$A$1:$A$200,0),MATCH(R$8,J!$A$1:$ZZ$1,0))&lt;&gt;"",INDEX(J!$A$1:$ZZ$200,MATCH($A27,J!$A$1:$A$200,0),MATCH(R$8,J!$A$1:$ZZ$1,0)),""),"")</f>
        <v>6.04</v>
      </c>
      <c r="S27" s="43">
        <f>IFERROR(IF(INDEX(J!$A$1:$ZZ$200,MATCH($A27,J!$A$1:$A$200,0),MATCH(S$8,J!$A$1:$ZZ$1,0))&lt;&gt;"",INDEX(J!$A$1:$ZZ$200,MATCH($A27,J!$A$1:$A$200,0),MATCH(S$8,J!$A$1:$ZZ$1,0)),""),"")</f>
        <v>62.48</v>
      </c>
      <c r="T27" s="43" t="str">
        <f>IFERROR(IF(INDEX(J!$A$1:$ZZ$200,MATCH($A27,J!$A$1:$A$200,0),MATCH(T$8,J!$A$1:$ZZ$1,0))&lt;&gt;"",INDEX(J!$A$1:$ZZ$200,MATCH($A27,J!$A$1:$A$200,0),MATCH(T$8,J!$A$1:$ZZ$1,0)),""),"")</f>
        <v/>
      </c>
      <c r="U27" s="43" t="str">
        <f>IFERROR(IF(INDEX(J!$A$1:$ZZ$200,MATCH($A27,J!$A$1:$A$200,0),MATCH(U$8,J!$A$1:$ZZ$1,0))&lt;&gt;"",INDEX(J!$A$1:$ZZ$200,MATCH($A27,J!$A$1:$A$200,0),MATCH(U$8,J!$A$1:$ZZ$1,0)),""),"")</f>
        <v/>
      </c>
    </row>
    <row r="28" spans="1:21">
      <c r="A28" s="41">
        <f t="shared" si="0"/>
        <v>1987</v>
      </c>
      <c r="B28" s="42">
        <f>IFERROR(IF(INDEX(J!$A$1:$ZZ$200,MATCH($A28,J!$A$1:$A$200,0),MATCH(B$8,J!$A$1:$ZZ$1,0))&lt;&gt;"",INDEX(J!$A$1:$ZZ$200,MATCH($A28,J!$A$1:$A$200,0),MATCH(B$8,J!$A$1:$ZZ$1,0)),""),"")</f>
        <v>2107.62</v>
      </c>
      <c r="C28" s="43">
        <f>IFERROR(IF(INDEX(J!$A$1:$ZZ$200,MATCH($A28,J!$A$1:$A$200,0),MATCH(C$8,J!$A$1:$ZZ$1,0))&lt;&gt;"",INDEX(J!$A$1:$ZZ$200,MATCH($A28,J!$A$1:$A$200,0),MATCH(C$8,J!$A$1:$ZZ$1,0)),""),"")</f>
        <v>27.08</v>
      </c>
      <c r="D28" s="10"/>
      <c r="E28" s="41">
        <v>1987</v>
      </c>
      <c r="F28" s="43">
        <f>IFERROR(IF(INDEX(J!$A$1:$ZZ$200,MATCH($A28,J!$A$1:$A$200,0),MATCH(F$8,J!$A$1:$ZZ$1,0))&lt;&gt;"",INDEX(J!$A$1:$ZZ$200,MATCH($A28,J!$A$1:$A$200,0),MATCH(F$8,J!$A$1:$ZZ$1,0)),""),"")</f>
        <v>2.4700000000000002</v>
      </c>
      <c r="G28" s="43">
        <f>IFERROR(IF(INDEX(J!$A$1:$ZZ$200,MATCH($A28,J!$A$1:$A$200,0),MATCH(G$8,J!$A$1:$ZZ$1,0))&lt;&gt;"",INDEX(J!$A$1:$ZZ$200,MATCH($A28,J!$A$1:$A$200,0),MATCH(G$8,J!$A$1:$ZZ$1,0)),""),"")</f>
        <v>0.91</v>
      </c>
      <c r="H28" s="43">
        <f>IFERROR(IF(INDEX(J!$A$1:$ZZ$200,MATCH($A28,J!$A$1:$A$200,0),MATCH(H$8,J!$A$1:$ZZ$1,0))&lt;&gt;"",INDEX(J!$A$1:$ZZ$200,MATCH($A28,J!$A$1:$A$200,0),MATCH(H$8,J!$A$1:$ZZ$1,0)),""),"")</f>
        <v>-0.15</v>
      </c>
      <c r="I28" s="43">
        <f>IFERROR(IF(INDEX(J!$A$1:$ZZ$200,MATCH($A28,J!$A$1:$A$200,0),MATCH(I$8,J!$A$1:$ZZ$1,0))&lt;&gt;"",INDEX(J!$A$1:$ZZ$200,MATCH($A28,J!$A$1:$A$200,0),MATCH(I$8,J!$A$1:$ZZ$1,0)),""),"")</f>
        <v>1.87</v>
      </c>
      <c r="J28" s="43" t="str">
        <f>IFERROR(IF(INDEX(J!$A$1:$ZZ$200,MATCH($A28,J!$A$1:$A$200,0),MATCH(J$8,J!$A$1:$ZZ$1,0))&lt;&gt;"",INDEX(J!$A$1:$ZZ$200,MATCH($A28,J!$A$1:$A$200,0),MATCH(J$8,J!$A$1:$ZZ$1,0)),""),"")</f>
        <v/>
      </c>
      <c r="K28" s="10"/>
      <c r="L28" s="41">
        <v>1987</v>
      </c>
      <c r="M28" s="43">
        <f>IFERROR(IF(INDEX(J!$A$1:$ZZ$200,MATCH($A28,J!$A$1:$A$200,0),MATCH(M$8,J!$A$1:$ZZ$1,0))&lt;&gt;"",INDEX(J!$A$1:$ZZ$200,MATCH($A28,J!$A$1:$A$200,0),MATCH(M$8,J!$A$1:$ZZ$1,0)),""),"")</f>
        <v>-1.1399999999999999</v>
      </c>
      <c r="N28" s="43">
        <f>IFERROR(IF(INDEX(J!$A$1:$ZZ$200,MATCH($A28,J!$A$1:$A$200,0),MATCH(N$8,J!$A$1:$ZZ$1,0))&lt;&gt;"",INDEX(J!$A$1:$ZZ$200,MATCH($A28,J!$A$1:$A$200,0),MATCH(N$8,J!$A$1:$ZZ$1,0)),""),"")</f>
        <v>0.14000000000000001</v>
      </c>
      <c r="O28" s="43">
        <f>IFERROR(IF(INDEX(J!$A$1:$ZZ$200,MATCH($A28,J!$A$1:$A$200,0),MATCH(O$8,J!$A$1:$ZZ$1,0))&lt;&gt;"",INDEX(J!$A$1:$ZZ$200,MATCH($A28,J!$A$1:$A$200,0),MATCH(O$8,J!$A$1:$ZZ$1,0)),""),"")</f>
        <v>-0.88</v>
      </c>
      <c r="P28" s="10"/>
      <c r="Q28" s="41">
        <v>1987</v>
      </c>
      <c r="R28" s="43">
        <f>IFERROR(IF(INDEX(J!$A$1:$ZZ$200,MATCH($A28,J!$A$1:$A$200,0),MATCH(R$8,J!$A$1:$ZZ$1,0))&lt;&gt;"",INDEX(J!$A$1:$ZZ$200,MATCH($A28,J!$A$1:$A$200,0),MATCH(R$8,J!$A$1:$ZZ$1,0)),""),"")</f>
        <v>6.18</v>
      </c>
      <c r="S28" s="43">
        <f>IFERROR(IF(INDEX(J!$A$1:$ZZ$200,MATCH($A28,J!$A$1:$A$200,0),MATCH(S$8,J!$A$1:$ZZ$1,0))&lt;&gt;"",INDEX(J!$A$1:$ZZ$200,MATCH($A28,J!$A$1:$A$200,0),MATCH(S$8,J!$A$1:$ZZ$1,0)),""),"")</f>
        <v>62.84</v>
      </c>
      <c r="T28" s="43" t="str">
        <f>IFERROR(IF(INDEX(J!$A$1:$ZZ$200,MATCH($A28,J!$A$1:$A$200,0),MATCH(T$8,J!$A$1:$ZZ$1,0))&lt;&gt;"",INDEX(J!$A$1:$ZZ$200,MATCH($A28,J!$A$1:$A$200,0),MATCH(T$8,J!$A$1:$ZZ$1,0)),""),"")</f>
        <v/>
      </c>
      <c r="U28" s="43" t="str">
        <f>IFERROR(IF(INDEX(J!$A$1:$ZZ$200,MATCH($A28,J!$A$1:$A$200,0),MATCH(U$8,J!$A$1:$ZZ$1,0))&lt;&gt;"",INDEX(J!$A$1:$ZZ$200,MATCH($A28,J!$A$1:$A$200,0),MATCH(U$8,J!$A$1:$ZZ$1,0)),""),"")</f>
        <v/>
      </c>
    </row>
    <row r="29" spans="1:21">
      <c r="A29" s="41">
        <f t="shared" si="0"/>
        <v>1988</v>
      </c>
      <c r="B29" s="42">
        <f>IFERROR(IF(INDEX(J!$A$1:$ZZ$200,MATCH($A29,J!$A$1:$A$200,0),MATCH(B$8,J!$A$1:$ZZ$1,0))&lt;&gt;"",INDEX(J!$A$1:$ZZ$200,MATCH($A29,J!$A$1:$A$200,0),MATCH(B$8,J!$A$1:$ZZ$1,0)),""),"")</f>
        <v>2153.2399999999998</v>
      </c>
      <c r="C29" s="43">
        <f>IFERROR(IF(INDEX(J!$A$1:$ZZ$200,MATCH($A29,J!$A$1:$A$200,0),MATCH(C$8,J!$A$1:$ZZ$1,0))&lt;&gt;"",INDEX(J!$A$1:$ZZ$200,MATCH($A29,J!$A$1:$A$200,0),MATCH(C$8,J!$A$1:$ZZ$1,0)),""),"")</f>
        <v>27.55</v>
      </c>
      <c r="D29" s="10"/>
      <c r="E29" s="41">
        <v>1988</v>
      </c>
      <c r="F29" s="43">
        <f>IFERROR(IF(INDEX(J!$A$1:$ZZ$200,MATCH($A29,J!$A$1:$A$200,0),MATCH(F$8,J!$A$1:$ZZ$1,0))&lt;&gt;"",INDEX(J!$A$1:$ZZ$200,MATCH($A29,J!$A$1:$A$200,0),MATCH(F$8,J!$A$1:$ZZ$1,0)),""),"")</f>
        <v>2.52</v>
      </c>
      <c r="G29" s="43">
        <f>IFERROR(IF(INDEX(J!$A$1:$ZZ$200,MATCH($A29,J!$A$1:$A$200,0),MATCH(G$8,J!$A$1:$ZZ$1,0))&lt;&gt;"",INDEX(J!$A$1:$ZZ$200,MATCH($A29,J!$A$1:$A$200,0),MATCH(G$8,J!$A$1:$ZZ$1,0)),""),"")</f>
        <v>0.93</v>
      </c>
      <c r="H29" s="43">
        <f>IFERROR(IF(INDEX(J!$A$1:$ZZ$200,MATCH($A29,J!$A$1:$A$200,0),MATCH(H$8,J!$A$1:$ZZ$1,0))&lt;&gt;"",INDEX(J!$A$1:$ZZ$200,MATCH($A29,J!$A$1:$A$200,0),MATCH(H$8,J!$A$1:$ZZ$1,0)),""),"")</f>
        <v>-0.14000000000000001</v>
      </c>
      <c r="I29" s="43">
        <f>IFERROR(IF(INDEX(J!$A$1:$ZZ$200,MATCH($A29,J!$A$1:$A$200,0),MATCH(I$8,J!$A$1:$ZZ$1,0))&lt;&gt;"",INDEX(J!$A$1:$ZZ$200,MATCH($A29,J!$A$1:$A$200,0),MATCH(I$8,J!$A$1:$ZZ$1,0)),""),"")</f>
        <v>1.88</v>
      </c>
      <c r="J29" s="43" t="str">
        <f>IFERROR(IF(INDEX(J!$A$1:$ZZ$200,MATCH($A29,J!$A$1:$A$200,0),MATCH(J$8,J!$A$1:$ZZ$1,0))&lt;&gt;"",INDEX(J!$A$1:$ZZ$200,MATCH($A29,J!$A$1:$A$200,0),MATCH(J$8,J!$A$1:$ZZ$1,0)),""),"")</f>
        <v/>
      </c>
      <c r="K29" s="10"/>
      <c r="L29" s="41">
        <v>1988</v>
      </c>
      <c r="M29" s="43">
        <f>IFERROR(IF(INDEX(J!$A$1:$ZZ$200,MATCH($A29,J!$A$1:$A$200,0),MATCH(M$8,J!$A$1:$ZZ$1,0))&lt;&gt;"",INDEX(J!$A$1:$ZZ$200,MATCH($A29,J!$A$1:$A$200,0),MATCH(M$8,J!$A$1:$ZZ$1,0)),""),"")</f>
        <v>0.45</v>
      </c>
      <c r="N29" s="43">
        <f>IFERROR(IF(INDEX(J!$A$1:$ZZ$200,MATCH($A29,J!$A$1:$A$200,0),MATCH(N$8,J!$A$1:$ZZ$1,0))&lt;&gt;"",INDEX(J!$A$1:$ZZ$200,MATCH($A29,J!$A$1:$A$200,0),MATCH(N$8,J!$A$1:$ZZ$1,0)),""),"")</f>
        <v>1.18</v>
      </c>
      <c r="O29" s="43">
        <f>IFERROR(IF(INDEX(J!$A$1:$ZZ$200,MATCH($A29,J!$A$1:$A$200,0),MATCH(O$8,J!$A$1:$ZZ$1,0))&lt;&gt;"",INDEX(J!$A$1:$ZZ$200,MATCH($A29,J!$A$1:$A$200,0),MATCH(O$8,J!$A$1:$ZZ$1,0)),""),"")</f>
        <v>-0.31</v>
      </c>
      <c r="P29" s="10"/>
      <c r="Q29" s="41">
        <v>1988</v>
      </c>
      <c r="R29" s="43">
        <f>IFERROR(IF(INDEX(J!$A$1:$ZZ$200,MATCH($A29,J!$A$1:$A$200,0),MATCH(R$8,J!$A$1:$ZZ$1,0))&lt;&gt;"",INDEX(J!$A$1:$ZZ$200,MATCH($A29,J!$A$1:$A$200,0),MATCH(R$8,J!$A$1:$ZZ$1,0)),""),"")</f>
        <v>6.36</v>
      </c>
      <c r="S29" s="43">
        <f>IFERROR(IF(INDEX(J!$A$1:$ZZ$200,MATCH($A29,J!$A$1:$A$200,0),MATCH(S$8,J!$A$1:$ZZ$1,0))&lt;&gt;"",INDEX(J!$A$1:$ZZ$200,MATCH($A29,J!$A$1:$A$200,0),MATCH(S$8,J!$A$1:$ZZ$1,0)),""),"")</f>
        <v>63.24</v>
      </c>
      <c r="T29" s="43" t="str">
        <f>IFERROR(IF(INDEX(J!$A$1:$ZZ$200,MATCH($A29,J!$A$1:$A$200,0),MATCH(T$8,J!$A$1:$ZZ$1,0))&lt;&gt;"",INDEX(J!$A$1:$ZZ$200,MATCH($A29,J!$A$1:$A$200,0),MATCH(T$8,J!$A$1:$ZZ$1,0)),""),"")</f>
        <v/>
      </c>
      <c r="U29" s="43" t="str">
        <f>IFERROR(IF(INDEX(J!$A$1:$ZZ$200,MATCH($A29,J!$A$1:$A$200,0),MATCH(U$8,J!$A$1:$ZZ$1,0))&lt;&gt;"",INDEX(J!$A$1:$ZZ$200,MATCH($A29,J!$A$1:$A$200,0),MATCH(U$8,J!$A$1:$ZZ$1,0)),""),"")</f>
        <v/>
      </c>
    </row>
    <row r="30" spans="1:21">
      <c r="A30" s="41">
        <f t="shared" si="0"/>
        <v>1989</v>
      </c>
      <c r="B30" s="42">
        <f>IFERROR(IF(INDEX(J!$A$1:$ZZ$200,MATCH($A30,J!$A$1:$A$200,0),MATCH(B$8,J!$A$1:$ZZ$1,0))&lt;&gt;"",INDEX(J!$A$1:$ZZ$200,MATCH($A30,J!$A$1:$A$200,0),MATCH(B$8,J!$A$1:$ZZ$1,0)),""),"")</f>
        <v>2209.75</v>
      </c>
      <c r="C30" s="43">
        <f>IFERROR(IF(INDEX(J!$A$1:$ZZ$200,MATCH($A30,J!$A$1:$A$200,0),MATCH(C$8,J!$A$1:$ZZ$1,0))&lt;&gt;"",INDEX(J!$A$1:$ZZ$200,MATCH($A30,J!$A$1:$A$200,0),MATCH(C$8,J!$A$1:$ZZ$1,0)),""),"")</f>
        <v>28.06</v>
      </c>
      <c r="D30" s="10"/>
      <c r="E30" s="41">
        <v>1989</v>
      </c>
      <c r="F30" s="43">
        <f>IFERROR(IF(INDEX(J!$A$1:$ZZ$200,MATCH($A30,J!$A$1:$A$200,0),MATCH(F$8,J!$A$1:$ZZ$1,0))&lt;&gt;"",INDEX(J!$A$1:$ZZ$200,MATCH($A30,J!$A$1:$A$200,0),MATCH(F$8,J!$A$1:$ZZ$1,0)),""),"")</f>
        <v>3.05</v>
      </c>
      <c r="G30" s="43">
        <f>IFERROR(IF(INDEX(J!$A$1:$ZZ$200,MATCH($A30,J!$A$1:$A$200,0),MATCH(G$8,J!$A$1:$ZZ$1,0))&lt;&gt;"",INDEX(J!$A$1:$ZZ$200,MATCH($A30,J!$A$1:$A$200,0),MATCH(G$8,J!$A$1:$ZZ$1,0)),""),"")</f>
        <v>0.98</v>
      </c>
      <c r="H30" s="43">
        <f>IFERROR(IF(INDEX(J!$A$1:$ZZ$200,MATCH($A30,J!$A$1:$A$200,0),MATCH(H$8,J!$A$1:$ZZ$1,0))&lt;&gt;"",INDEX(J!$A$1:$ZZ$200,MATCH($A30,J!$A$1:$A$200,0),MATCH(H$8,J!$A$1:$ZZ$1,0)),""),"")</f>
        <v>-0.04</v>
      </c>
      <c r="I30" s="43">
        <f>IFERROR(IF(INDEX(J!$A$1:$ZZ$200,MATCH($A30,J!$A$1:$A$200,0),MATCH(I$8,J!$A$1:$ZZ$1,0))&lt;&gt;"",INDEX(J!$A$1:$ZZ$200,MATCH($A30,J!$A$1:$A$200,0),MATCH(I$8,J!$A$1:$ZZ$1,0)),""),"")</f>
        <v>2.2799999999999998</v>
      </c>
      <c r="J30" s="43" t="str">
        <f>IFERROR(IF(INDEX(J!$A$1:$ZZ$200,MATCH($A30,J!$A$1:$A$200,0),MATCH(J$8,J!$A$1:$ZZ$1,0))&lt;&gt;"",INDEX(J!$A$1:$ZZ$200,MATCH($A30,J!$A$1:$A$200,0),MATCH(J$8,J!$A$1:$ZZ$1,0)),""),"")</f>
        <v/>
      </c>
      <c r="K30" s="10"/>
      <c r="L30" s="41">
        <v>1989</v>
      </c>
      <c r="M30" s="43">
        <f>IFERROR(IF(INDEX(J!$A$1:$ZZ$200,MATCH($A30,J!$A$1:$A$200,0),MATCH(M$8,J!$A$1:$ZZ$1,0))&lt;&gt;"",INDEX(J!$A$1:$ZZ$200,MATCH($A30,J!$A$1:$A$200,0),MATCH(M$8,J!$A$1:$ZZ$1,0)),""),"")</f>
        <v>1.89</v>
      </c>
      <c r="N30" s="43">
        <f>IFERROR(IF(INDEX(J!$A$1:$ZZ$200,MATCH($A30,J!$A$1:$A$200,0),MATCH(N$8,J!$A$1:$ZZ$1,0))&lt;&gt;"",INDEX(J!$A$1:$ZZ$200,MATCH($A30,J!$A$1:$A$200,0),MATCH(N$8,J!$A$1:$ZZ$1,0)),""),"")</f>
        <v>1.68</v>
      </c>
      <c r="O30" s="43">
        <f>IFERROR(IF(INDEX(J!$A$1:$ZZ$200,MATCH($A30,J!$A$1:$A$200,0),MATCH(O$8,J!$A$1:$ZZ$1,0))&lt;&gt;"",INDEX(J!$A$1:$ZZ$200,MATCH($A30,J!$A$1:$A$200,0),MATCH(O$8,J!$A$1:$ZZ$1,0)),""),"")</f>
        <v>0.65</v>
      </c>
      <c r="P30" s="10"/>
      <c r="Q30" s="41">
        <v>1989</v>
      </c>
      <c r="R30" s="43">
        <f>IFERROR(IF(INDEX(J!$A$1:$ZZ$200,MATCH($A30,J!$A$1:$A$200,0),MATCH(R$8,J!$A$1:$ZZ$1,0))&lt;&gt;"",INDEX(J!$A$1:$ZZ$200,MATCH($A30,J!$A$1:$A$200,0),MATCH(R$8,J!$A$1:$ZZ$1,0)),""),"")</f>
        <v>6.59</v>
      </c>
      <c r="S30" s="43">
        <f>IFERROR(IF(INDEX(J!$A$1:$ZZ$200,MATCH($A30,J!$A$1:$A$200,0),MATCH(S$8,J!$A$1:$ZZ$1,0))&lt;&gt;"",INDEX(J!$A$1:$ZZ$200,MATCH($A30,J!$A$1:$A$200,0),MATCH(S$8,J!$A$1:$ZZ$1,0)),""),"")</f>
        <v>63.63</v>
      </c>
      <c r="T30" s="43" t="str">
        <f>IFERROR(IF(INDEX(J!$A$1:$ZZ$200,MATCH($A30,J!$A$1:$A$200,0),MATCH(T$8,J!$A$1:$ZZ$1,0))&lt;&gt;"",INDEX(J!$A$1:$ZZ$200,MATCH($A30,J!$A$1:$A$200,0),MATCH(T$8,J!$A$1:$ZZ$1,0)),""),"")</f>
        <v/>
      </c>
      <c r="U30" s="43" t="str">
        <f>IFERROR(IF(INDEX(J!$A$1:$ZZ$200,MATCH($A30,J!$A$1:$A$200,0),MATCH(U$8,J!$A$1:$ZZ$1,0))&lt;&gt;"",INDEX(J!$A$1:$ZZ$200,MATCH($A30,J!$A$1:$A$200,0),MATCH(U$8,J!$A$1:$ZZ$1,0)),""),"")</f>
        <v/>
      </c>
    </row>
    <row r="31" spans="1:21">
      <c r="A31" s="41">
        <f t="shared" si="0"/>
        <v>1990</v>
      </c>
      <c r="B31" s="42">
        <f>IFERROR(IF(INDEX(J!$A$1:$ZZ$200,MATCH($A31,J!$A$1:$A$200,0),MATCH(B$8,J!$A$1:$ZZ$1,0))&lt;&gt;"",INDEX(J!$A$1:$ZZ$200,MATCH($A31,J!$A$1:$A$200,0),MATCH(B$8,J!$A$1:$ZZ$1,0)),""),"")</f>
        <v>2265.0300000000002</v>
      </c>
      <c r="C31" s="43">
        <f>IFERROR(IF(INDEX(J!$A$1:$ZZ$200,MATCH($A31,J!$A$1:$A$200,0),MATCH(C$8,J!$A$1:$ZZ$1,0))&lt;&gt;"",INDEX(J!$A$1:$ZZ$200,MATCH($A31,J!$A$1:$A$200,0),MATCH(C$8,J!$A$1:$ZZ$1,0)),""),"")</f>
        <v>28.51</v>
      </c>
      <c r="D31" s="10"/>
      <c r="E31" s="41">
        <v>1990</v>
      </c>
      <c r="F31" s="43">
        <f>IFERROR(IF(INDEX(J!$A$1:$ZZ$200,MATCH($A31,J!$A$1:$A$200,0),MATCH(F$8,J!$A$1:$ZZ$1,0))&lt;&gt;"",INDEX(J!$A$1:$ZZ$200,MATCH($A31,J!$A$1:$A$200,0),MATCH(F$8,J!$A$1:$ZZ$1,0)),""),"")</f>
        <v>2.89</v>
      </c>
      <c r="G31" s="43">
        <f>IFERROR(IF(INDEX(J!$A$1:$ZZ$200,MATCH($A31,J!$A$1:$A$200,0),MATCH(G$8,J!$A$1:$ZZ$1,0))&lt;&gt;"",INDEX(J!$A$1:$ZZ$200,MATCH($A31,J!$A$1:$A$200,0),MATCH(G$8,J!$A$1:$ZZ$1,0)),""),"")</f>
        <v>1.06</v>
      </c>
      <c r="H31" s="43">
        <f>IFERROR(IF(INDEX(J!$A$1:$ZZ$200,MATCH($A31,J!$A$1:$A$200,0),MATCH(H$8,J!$A$1:$ZZ$1,0))&lt;&gt;"",INDEX(J!$A$1:$ZZ$200,MATCH($A31,J!$A$1:$A$200,0),MATCH(H$8,J!$A$1:$ZZ$1,0)),""),"")</f>
        <v>0.03</v>
      </c>
      <c r="I31" s="43">
        <f>IFERROR(IF(INDEX(J!$A$1:$ZZ$200,MATCH($A31,J!$A$1:$A$200,0),MATCH(I$8,J!$A$1:$ZZ$1,0))&lt;&gt;"",INDEX(J!$A$1:$ZZ$200,MATCH($A31,J!$A$1:$A$200,0),MATCH(I$8,J!$A$1:$ZZ$1,0)),""),"")</f>
        <v>1.99</v>
      </c>
      <c r="J31" s="43" t="str">
        <f>IFERROR(IF(INDEX(J!$A$1:$ZZ$200,MATCH($A31,J!$A$1:$A$200,0),MATCH(J$8,J!$A$1:$ZZ$1,0))&lt;&gt;"",INDEX(J!$A$1:$ZZ$200,MATCH($A31,J!$A$1:$A$200,0),MATCH(J$8,J!$A$1:$ZZ$1,0)),""),"")</f>
        <v/>
      </c>
      <c r="K31" s="10"/>
      <c r="L31" s="41">
        <v>1990</v>
      </c>
      <c r="M31" s="43">
        <f>IFERROR(IF(INDEX(J!$A$1:$ZZ$200,MATCH($A31,J!$A$1:$A$200,0),MATCH(M$8,J!$A$1:$ZZ$1,0))&lt;&gt;"",INDEX(J!$A$1:$ZZ$200,MATCH($A31,J!$A$1:$A$200,0),MATCH(M$8,J!$A$1:$ZZ$1,0)),""),"")</f>
        <v>4.7</v>
      </c>
      <c r="N31" s="43">
        <f>IFERROR(IF(INDEX(J!$A$1:$ZZ$200,MATCH($A31,J!$A$1:$A$200,0),MATCH(N$8,J!$A$1:$ZZ$1,0))&lt;&gt;"",INDEX(J!$A$1:$ZZ$200,MATCH($A31,J!$A$1:$A$200,0),MATCH(N$8,J!$A$1:$ZZ$1,0)),""),"")</f>
        <v>3.02</v>
      </c>
      <c r="O31" s="43">
        <f>IFERROR(IF(INDEX(J!$A$1:$ZZ$200,MATCH($A31,J!$A$1:$A$200,0),MATCH(O$8,J!$A$1:$ZZ$1,0))&lt;&gt;"",INDEX(J!$A$1:$ZZ$200,MATCH($A31,J!$A$1:$A$200,0),MATCH(O$8,J!$A$1:$ZZ$1,0)),""),"")</f>
        <v>2.13</v>
      </c>
      <c r="P31" s="10"/>
      <c r="Q31" s="41">
        <v>1990</v>
      </c>
      <c r="R31" s="43">
        <f>IFERROR(IF(INDEX(J!$A$1:$ZZ$200,MATCH($A31,J!$A$1:$A$200,0),MATCH(R$8,J!$A$1:$ZZ$1,0))&lt;&gt;"",INDEX(J!$A$1:$ZZ$200,MATCH($A31,J!$A$1:$A$200,0),MATCH(R$8,J!$A$1:$ZZ$1,0)),""),"")</f>
        <v>6.86</v>
      </c>
      <c r="S31" s="43">
        <f>IFERROR(IF(INDEX(J!$A$1:$ZZ$200,MATCH($A31,J!$A$1:$A$200,0),MATCH(S$8,J!$A$1:$ZZ$1,0))&lt;&gt;"",INDEX(J!$A$1:$ZZ$200,MATCH($A31,J!$A$1:$A$200,0),MATCH(S$8,J!$A$1:$ZZ$1,0)),""),"")</f>
        <v>64</v>
      </c>
      <c r="T31" s="43" t="str">
        <f>IFERROR(IF(INDEX(J!$A$1:$ZZ$200,MATCH($A31,J!$A$1:$A$200,0),MATCH(T$8,J!$A$1:$ZZ$1,0))&lt;&gt;"",INDEX(J!$A$1:$ZZ$200,MATCH($A31,J!$A$1:$A$200,0),MATCH(T$8,J!$A$1:$ZZ$1,0)),""),"")</f>
        <v/>
      </c>
      <c r="U31" s="43" t="str">
        <f>IFERROR(IF(INDEX(J!$A$1:$ZZ$200,MATCH($A31,J!$A$1:$A$200,0),MATCH(U$8,J!$A$1:$ZZ$1,0))&lt;&gt;"",INDEX(J!$A$1:$ZZ$200,MATCH($A31,J!$A$1:$A$200,0),MATCH(U$8,J!$A$1:$ZZ$1,0)),""),"")</f>
        <v/>
      </c>
    </row>
    <row r="32" spans="1:21">
      <c r="A32" s="41">
        <f t="shared" si="0"/>
        <v>1991</v>
      </c>
      <c r="B32" s="42">
        <f>IFERROR(IF(INDEX(J!$A$1:$ZZ$200,MATCH($A32,J!$A$1:$A$200,0),MATCH(B$8,J!$A$1:$ZZ$1,0))&lt;&gt;"",INDEX(J!$A$1:$ZZ$200,MATCH($A32,J!$A$1:$A$200,0),MATCH(B$8,J!$A$1:$ZZ$1,0)),""),"")</f>
        <v>2324.2399999999998</v>
      </c>
      <c r="C32" s="43">
        <f>IFERROR(IF(INDEX(J!$A$1:$ZZ$200,MATCH($A32,J!$A$1:$A$200,0),MATCH(C$8,J!$A$1:$ZZ$1,0))&lt;&gt;"",INDEX(J!$A$1:$ZZ$200,MATCH($A32,J!$A$1:$A$200,0),MATCH(C$8,J!$A$1:$ZZ$1,0)),""),"")</f>
        <v>29.06</v>
      </c>
      <c r="D32" s="10"/>
      <c r="E32" s="41">
        <v>1991</v>
      </c>
      <c r="F32" s="43">
        <f>IFERROR(IF(INDEX(J!$A$1:$ZZ$200,MATCH($A32,J!$A$1:$A$200,0),MATCH(F$8,J!$A$1:$ZZ$1,0))&lt;&gt;"",INDEX(J!$A$1:$ZZ$200,MATCH($A32,J!$A$1:$A$200,0),MATCH(F$8,J!$A$1:$ZZ$1,0)),""),"")</f>
        <v>3.01</v>
      </c>
      <c r="G32" s="43">
        <f>IFERROR(IF(INDEX(J!$A$1:$ZZ$200,MATCH($A32,J!$A$1:$A$200,0),MATCH(G$8,J!$A$1:$ZZ$1,0))&lt;&gt;"",INDEX(J!$A$1:$ZZ$200,MATCH($A32,J!$A$1:$A$200,0),MATCH(G$8,J!$A$1:$ZZ$1,0)),""),"")</f>
        <v>1.1200000000000001</v>
      </c>
      <c r="H32" s="43">
        <f>IFERROR(IF(INDEX(J!$A$1:$ZZ$200,MATCH($A32,J!$A$1:$A$200,0),MATCH(H$8,J!$A$1:$ZZ$1,0))&lt;&gt;"",INDEX(J!$A$1:$ZZ$200,MATCH($A32,J!$A$1:$A$200,0),MATCH(H$8,J!$A$1:$ZZ$1,0)),""),"")</f>
        <v>0.16</v>
      </c>
      <c r="I32" s="43">
        <f>IFERROR(IF(INDEX(J!$A$1:$ZZ$200,MATCH($A32,J!$A$1:$A$200,0),MATCH(I$8,J!$A$1:$ZZ$1,0))&lt;&gt;"",INDEX(J!$A$1:$ZZ$200,MATCH($A32,J!$A$1:$A$200,0),MATCH(I$8,J!$A$1:$ZZ$1,0)),""),"")</f>
        <v>1.9</v>
      </c>
      <c r="J32" s="43" t="str">
        <f>IFERROR(IF(INDEX(J!$A$1:$ZZ$200,MATCH($A32,J!$A$1:$A$200,0),MATCH(J$8,J!$A$1:$ZZ$1,0))&lt;&gt;"",INDEX(J!$A$1:$ZZ$200,MATCH($A32,J!$A$1:$A$200,0),MATCH(J$8,J!$A$1:$ZZ$1,0)),""),"")</f>
        <v/>
      </c>
      <c r="K32" s="10"/>
      <c r="L32" s="41">
        <v>1991</v>
      </c>
      <c r="M32" s="43">
        <f>IFERROR(IF(INDEX(J!$A$1:$ZZ$200,MATCH($A32,J!$A$1:$A$200,0),MATCH(M$8,J!$A$1:$ZZ$1,0))&lt;&gt;"",INDEX(J!$A$1:$ZZ$200,MATCH($A32,J!$A$1:$A$200,0),MATCH(M$8,J!$A$1:$ZZ$1,0)),""),"")</f>
        <v>7.22</v>
      </c>
      <c r="N32" s="43">
        <f>IFERROR(IF(INDEX(J!$A$1:$ZZ$200,MATCH($A32,J!$A$1:$A$200,0),MATCH(N$8,J!$A$1:$ZZ$1,0))&lt;&gt;"",INDEX(J!$A$1:$ZZ$200,MATCH($A32,J!$A$1:$A$200,0),MATCH(N$8,J!$A$1:$ZZ$1,0)),""),"")</f>
        <v>4.24</v>
      </c>
      <c r="O32" s="43">
        <f>IFERROR(IF(INDEX(J!$A$1:$ZZ$200,MATCH($A32,J!$A$1:$A$200,0),MATCH(O$8,J!$A$1:$ZZ$1,0))&lt;&gt;"",INDEX(J!$A$1:$ZZ$200,MATCH($A32,J!$A$1:$A$200,0),MATCH(O$8,J!$A$1:$ZZ$1,0)),""),"")</f>
        <v>3.43</v>
      </c>
      <c r="P32" s="10"/>
      <c r="Q32" s="41">
        <v>1991</v>
      </c>
      <c r="R32" s="43">
        <f>IFERROR(IF(INDEX(J!$A$1:$ZZ$200,MATCH($A32,J!$A$1:$A$200,0),MATCH(R$8,J!$A$1:$ZZ$1,0))&lt;&gt;"",INDEX(J!$A$1:$ZZ$200,MATCH($A32,J!$A$1:$A$200,0),MATCH(R$8,J!$A$1:$ZZ$1,0)),""),"")</f>
        <v>7.15</v>
      </c>
      <c r="S32" s="43">
        <f>IFERROR(IF(INDEX(J!$A$1:$ZZ$200,MATCH($A32,J!$A$1:$A$200,0),MATCH(S$8,J!$A$1:$ZZ$1,0))&lt;&gt;"",INDEX(J!$A$1:$ZZ$200,MATCH($A32,J!$A$1:$A$200,0),MATCH(S$8,J!$A$1:$ZZ$1,0)),""),"")</f>
        <v>64.34</v>
      </c>
      <c r="T32" s="43">
        <f>IFERROR(IF(INDEX(J!$A$1:$ZZ$200,MATCH($A32,J!$A$1:$A$200,0),MATCH(T$8,J!$A$1:$ZZ$1,0))&lt;&gt;"",INDEX(J!$A$1:$ZZ$200,MATCH($A32,J!$A$1:$A$200,0),MATCH(T$8,J!$A$1:$ZZ$1,0)),""),"")</f>
        <v>18.510000000000002</v>
      </c>
      <c r="U32" s="43">
        <f>IFERROR(IF(INDEX(J!$A$1:$ZZ$200,MATCH($A32,J!$A$1:$A$200,0),MATCH(U$8,J!$A$1:$ZZ$1,0))&lt;&gt;"",INDEX(J!$A$1:$ZZ$200,MATCH($A32,J!$A$1:$A$200,0),MATCH(U$8,J!$A$1:$ZZ$1,0)),""),"")</f>
        <v>9.17</v>
      </c>
    </row>
    <row r="33" spans="1:21">
      <c r="A33" s="41">
        <f t="shared" si="0"/>
        <v>1992</v>
      </c>
      <c r="B33" s="42">
        <f>IFERROR(IF(INDEX(J!$A$1:$ZZ$200,MATCH($A33,J!$A$1:$A$200,0),MATCH(B$8,J!$A$1:$ZZ$1,0))&lt;&gt;"",INDEX(J!$A$1:$ZZ$200,MATCH($A33,J!$A$1:$A$200,0),MATCH(B$8,J!$A$1:$ZZ$1,0)),""),"")</f>
        <v>2399.0100000000002</v>
      </c>
      <c r="C33" s="43">
        <f>IFERROR(IF(INDEX(J!$A$1:$ZZ$200,MATCH($A33,J!$A$1:$A$200,0),MATCH(C$8,J!$A$1:$ZZ$1,0))&lt;&gt;"",INDEX(J!$A$1:$ZZ$200,MATCH($A33,J!$A$1:$A$200,0),MATCH(C$8,J!$A$1:$ZZ$1,0)),""),"")</f>
        <v>29.8</v>
      </c>
      <c r="D33" s="10"/>
      <c r="E33" s="41">
        <v>1992</v>
      </c>
      <c r="F33" s="43">
        <f>IFERROR(IF(INDEX(J!$A$1:$ZZ$200,MATCH($A33,J!$A$1:$A$200,0),MATCH(F$8,J!$A$1:$ZZ$1,0))&lt;&gt;"",INDEX(J!$A$1:$ZZ$200,MATCH($A33,J!$A$1:$A$200,0),MATCH(F$8,J!$A$1:$ZZ$1,0)),""),"")</f>
        <v>3.58</v>
      </c>
      <c r="G33" s="43">
        <f>IFERROR(IF(INDEX(J!$A$1:$ZZ$200,MATCH($A33,J!$A$1:$A$200,0),MATCH(G$8,J!$A$1:$ZZ$1,0))&lt;&gt;"",INDEX(J!$A$1:$ZZ$200,MATCH($A33,J!$A$1:$A$200,0),MATCH(G$8,J!$A$1:$ZZ$1,0)),""),"")</f>
        <v>1.1399999999999999</v>
      </c>
      <c r="H33" s="43">
        <f>IFERROR(IF(INDEX(J!$A$1:$ZZ$200,MATCH($A33,J!$A$1:$A$200,0),MATCH(H$8,J!$A$1:$ZZ$1,0))&lt;&gt;"",INDEX(J!$A$1:$ZZ$200,MATCH($A33,J!$A$1:$A$200,0),MATCH(H$8,J!$A$1:$ZZ$1,0)),""),"")</f>
        <v>0.62</v>
      </c>
      <c r="I33" s="43">
        <f>IFERROR(IF(INDEX(J!$A$1:$ZZ$200,MATCH($A33,J!$A$1:$A$200,0),MATCH(I$8,J!$A$1:$ZZ$1,0))&lt;&gt;"",INDEX(J!$A$1:$ZZ$200,MATCH($A33,J!$A$1:$A$200,0),MATCH(I$8,J!$A$1:$ZZ$1,0)),""),"")</f>
        <v>1.98</v>
      </c>
      <c r="J33" s="43" t="str">
        <f>IFERROR(IF(INDEX(J!$A$1:$ZZ$200,MATCH($A33,J!$A$1:$A$200,0),MATCH(J$8,J!$A$1:$ZZ$1,0))&lt;&gt;"",INDEX(J!$A$1:$ZZ$200,MATCH($A33,J!$A$1:$A$200,0),MATCH(J$8,J!$A$1:$ZZ$1,0)),""),"")</f>
        <v/>
      </c>
      <c r="K33" s="10"/>
      <c r="L33" s="41">
        <v>1992</v>
      </c>
      <c r="M33" s="43">
        <f>IFERROR(IF(INDEX(J!$A$1:$ZZ$200,MATCH($A33,J!$A$1:$A$200,0),MATCH(M$8,J!$A$1:$ZZ$1,0))&lt;&gt;"",INDEX(J!$A$1:$ZZ$200,MATCH($A33,J!$A$1:$A$200,0),MATCH(M$8,J!$A$1:$ZZ$1,0)),""),"")</f>
        <v>6.13</v>
      </c>
      <c r="N33" s="43">
        <f>IFERROR(IF(INDEX(J!$A$1:$ZZ$200,MATCH($A33,J!$A$1:$A$200,0),MATCH(N$8,J!$A$1:$ZZ$1,0))&lt;&gt;"",INDEX(J!$A$1:$ZZ$200,MATCH($A33,J!$A$1:$A$200,0),MATCH(N$8,J!$A$1:$ZZ$1,0)),""),"")</f>
        <v>3.36</v>
      </c>
      <c r="O33" s="43">
        <f>IFERROR(IF(INDEX(J!$A$1:$ZZ$200,MATCH($A33,J!$A$1:$A$200,0),MATCH(O$8,J!$A$1:$ZZ$1,0))&lt;&gt;"",INDEX(J!$A$1:$ZZ$200,MATCH($A33,J!$A$1:$A$200,0),MATCH(O$8,J!$A$1:$ZZ$1,0)),""),"")</f>
        <v>3.22</v>
      </c>
      <c r="P33" s="10"/>
      <c r="Q33" s="41">
        <v>1992</v>
      </c>
      <c r="R33" s="43">
        <f>IFERROR(IF(INDEX(J!$A$1:$ZZ$200,MATCH($A33,J!$A$1:$A$200,0),MATCH(R$8,J!$A$1:$ZZ$1,0))&lt;&gt;"",INDEX(J!$A$1:$ZZ$200,MATCH($A33,J!$A$1:$A$200,0),MATCH(R$8,J!$A$1:$ZZ$1,0)),""),"")</f>
        <v>7.48</v>
      </c>
      <c r="S33" s="43">
        <f>IFERROR(IF(INDEX(J!$A$1:$ZZ$200,MATCH($A33,J!$A$1:$A$200,0),MATCH(S$8,J!$A$1:$ZZ$1,0))&lt;&gt;"",INDEX(J!$A$1:$ZZ$200,MATCH($A33,J!$A$1:$A$200,0),MATCH(S$8,J!$A$1:$ZZ$1,0)),""),"")</f>
        <v>64.66</v>
      </c>
      <c r="T33" s="43">
        <f>IFERROR(IF(INDEX(J!$A$1:$ZZ$200,MATCH($A33,J!$A$1:$A$200,0),MATCH(T$8,J!$A$1:$ZZ$1,0))&lt;&gt;"",INDEX(J!$A$1:$ZZ$200,MATCH($A33,J!$A$1:$A$200,0),MATCH(T$8,J!$A$1:$ZZ$1,0)),""),"")</f>
        <v>19.899999999999999</v>
      </c>
      <c r="U33" s="43">
        <f>IFERROR(IF(INDEX(J!$A$1:$ZZ$200,MATCH($A33,J!$A$1:$A$200,0),MATCH(U$8,J!$A$1:$ZZ$1,0))&lt;&gt;"",INDEX(J!$A$1:$ZZ$200,MATCH($A33,J!$A$1:$A$200,0),MATCH(U$8,J!$A$1:$ZZ$1,0)),""),"")</f>
        <v>9.41</v>
      </c>
    </row>
    <row r="34" spans="1:21">
      <c r="A34" s="41">
        <f t="shared" si="0"/>
        <v>1993</v>
      </c>
      <c r="B34" s="42">
        <f>IFERROR(IF(INDEX(J!$A$1:$ZZ$200,MATCH($A34,J!$A$1:$A$200,0),MATCH(B$8,J!$A$1:$ZZ$1,0))&lt;&gt;"",INDEX(J!$A$1:$ZZ$200,MATCH($A34,J!$A$1:$A$200,0),MATCH(B$8,J!$A$1:$ZZ$1,0)),""),"")</f>
        <v>2461.58</v>
      </c>
      <c r="C34" s="43">
        <f>IFERROR(IF(INDEX(J!$A$1:$ZZ$200,MATCH($A34,J!$A$1:$A$200,0),MATCH(C$8,J!$A$1:$ZZ$1,0))&lt;&gt;"",INDEX(J!$A$1:$ZZ$200,MATCH($A34,J!$A$1:$A$200,0),MATCH(C$8,J!$A$1:$ZZ$1,0)),""),"")</f>
        <v>30.41</v>
      </c>
      <c r="D34" s="10"/>
      <c r="E34" s="41">
        <v>1993</v>
      </c>
      <c r="F34" s="43">
        <f>IFERROR(IF(INDEX(J!$A$1:$ZZ$200,MATCH($A34,J!$A$1:$A$200,0),MATCH(F$8,J!$A$1:$ZZ$1,0))&lt;&gt;"",INDEX(J!$A$1:$ZZ$200,MATCH($A34,J!$A$1:$A$200,0),MATCH(F$8,J!$A$1:$ZZ$1,0)),""),"")</f>
        <v>3.1</v>
      </c>
      <c r="G34" s="43">
        <f>IFERROR(IF(INDEX(J!$A$1:$ZZ$200,MATCH($A34,J!$A$1:$A$200,0),MATCH(G$8,J!$A$1:$ZZ$1,0))&lt;&gt;"",INDEX(J!$A$1:$ZZ$200,MATCH($A34,J!$A$1:$A$200,0),MATCH(G$8,J!$A$1:$ZZ$1,0)),""),"")</f>
        <v>1.04</v>
      </c>
      <c r="H34" s="43">
        <f>IFERROR(IF(INDEX(J!$A$1:$ZZ$200,MATCH($A34,J!$A$1:$A$200,0),MATCH(H$8,J!$A$1:$ZZ$1,0))&lt;&gt;"",INDEX(J!$A$1:$ZZ$200,MATCH($A34,J!$A$1:$A$200,0),MATCH(H$8,J!$A$1:$ZZ$1,0)),""),"")</f>
        <v>0.62</v>
      </c>
      <c r="I34" s="43">
        <f>IFERROR(IF(INDEX(J!$A$1:$ZZ$200,MATCH($A34,J!$A$1:$A$200,0),MATCH(I$8,J!$A$1:$ZZ$1,0))&lt;&gt;"",INDEX(J!$A$1:$ZZ$200,MATCH($A34,J!$A$1:$A$200,0),MATCH(I$8,J!$A$1:$ZZ$1,0)),""),"")</f>
        <v>1.59</v>
      </c>
      <c r="J34" s="43" t="str">
        <f>IFERROR(IF(INDEX(J!$A$1:$ZZ$200,MATCH($A34,J!$A$1:$A$200,0),MATCH(J$8,J!$A$1:$ZZ$1,0))&lt;&gt;"",INDEX(J!$A$1:$ZZ$200,MATCH($A34,J!$A$1:$A$200,0),MATCH(J$8,J!$A$1:$ZZ$1,0)),""),"")</f>
        <v/>
      </c>
      <c r="K34" s="10"/>
      <c r="L34" s="41">
        <v>1993</v>
      </c>
      <c r="M34" s="43">
        <f>IFERROR(IF(INDEX(J!$A$1:$ZZ$200,MATCH($A34,J!$A$1:$A$200,0),MATCH(M$8,J!$A$1:$ZZ$1,0))&lt;&gt;"",INDEX(J!$A$1:$ZZ$200,MATCH($A34,J!$A$1:$A$200,0),MATCH(M$8,J!$A$1:$ZZ$1,0)),""),"")</f>
        <v>2.48</v>
      </c>
      <c r="N34" s="43">
        <f>IFERROR(IF(INDEX(J!$A$1:$ZZ$200,MATCH($A34,J!$A$1:$A$200,0),MATCH(N$8,J!$A$1:$ZZ$1,0))&lt;&gt;"",INDEX(J!$A$1:$ZZ$200,MATCH($A34,J!$A$1:$A$200,0),MATCH(N$8,J!$A$1:$ZZ$1,0)),""),"")</f>
        <v>0.84</v>
      </c>
      <c r="O34" s="43">
        <f>IFERROR(IF(INDEX(J!$A$1:$ZZ$200,MATCH($A34,J!$A$1:$A$200,0),MATCH(O$8,J!$A$1:$ZZ$1,0))&lt;&gt;"",INDEX(J!$A$1:$ZZ$200,MATCH($A34,J!$A$1:$A$200,0),MATCH(O$8,J!$A$1:$ZZ$1,0)),""),"")</f>
        <v>2.06</v>
      </c>
      <c r="P34" s="10"/>
      <c r="Q34" s="41">
        <v>1993</v>
      </c>
      <c r="R34" s="43">
        <f>IFERROR(IF(INDEX(J!$A$1:$ZZ$200,MATCH($A34,J!$A$1:$A$200,0),MATCH(R$8,J!$A$1:$ZZ$1,0))&lt;&gt;"",INDEX(J!$A$1:$ZZ$200,MATCH($A34,J!$A$1:$A$200,0),MATCH(R$8,J!$A$1:$ZZ$1,0)),""),"")</f>
        <v>7.76</v>
      </c>
      <c r="S34" s="43">
        <f>IFERROR(IF(INDEX(J!$A$1:$ZZ$200,MATCH($A34,J!$A$1:$A$200,0),MATCH(S$8,J!$A$1:$ZZ$1,0))&lt;&gt;"",INDEX(J!$A$1:$ZZ$200,MATCH($A34,J!$A$1:$A$200,0),MATCH(S$8,J!$A$1:$ZZ$1,0)),""),"")</f>
        <v>64.959999999999994</v>
      </c>
      <c r="T34" s="43">
        <f>IFERROR(IF(INDEX(J!$A$1:$ZZ$200,MATCH($A34,J!$A$1:$A$200,0),MATCH(T$8,J!$A$1:$ZZ$1,0))&lt;&gt;"",INDEX(J!$A$1:$ZZ$200,MATCH($A34,J!$A$1:$A$200,0),MATCH(T$8,J!$A$1:$ZZ$1,0)),""),"")</f>
        <v>21.21</v>
      </c>
      <c r="U34" s="43">
        <f>IFERROR(IF(INDEX(J!$A$1:$ZZ$200,MATCH($A34,J!$A$1:$A$200,0),MATCH(U$8,J!$A$1:$ZZ$1,0))&lt;&gt;"",INDEX(J!$A$1:$ZZ$200,MATCH($A34,J!$A$1:$A$200,0),MATCH(U$8,J!$A$1:$ZZ$1,0)),""),"")</f>
        <v>9.69</v>
      </c>
    </row>
    <row r="35" spans="1:21">
      <c r="A35" s="41">
        <f t="shared" si="0"/>
        <v>1994</v>
      </c>
      <c r="B35" s="42">
        <f>IFERROR(IF(INDEX(J!$A$1:$ZZ$200,MATCH($A35,J!$A$1:$A$200,0),MATCH(B$8,J!$A$1:$ZZ$1,0))&lt;&gt;"",INDEX(J!$A$1:$ZZ$200,MATCH($A35,J!$A$1:$A$200,0),MATCH(B$8,J!$A$1:$ZZ$1,0)),""),"")</f>
        <v>2520.0100000000002</v>
      </c>
      <c r="C35" s="43">
        <f>IFERROR(IF(INDEX(J!$A$1:$ZZ$200,MATCH($A35,J!$A$1:$A$200,0),MATCH(C$8,J!$A$1:$ZZ$1,0))&lt;&gt;"",INDEX(J!$A$1:$ZZ$200,MATCH($A35,J!$A$1:$A$200,0),MATCH(C$8,J!$A$1:$ZZ$1,0)),""),"")</f>
        <v>31.05</v>
      </c>
      <c r="D35" s="10"/>
      <c r="E35" s="41">
        <v>1994</v>
      </c>
      <c r="F35" s="43">
        <f>IFERROR(IF(INDEX(J!$A$1:$ZZ$200,MATCH($A35,J!$A$1:$A$200,0),MATCH(F$8,J!$A$1:$ZZ$1,0))&lt;&gt;"",INDEX(J!$A$1:$ZZ$200,MATCH($A35,J!$A$1:$A$200,0),MATCH(F$8,J!$A$1:$ZZ$1,0)),""),"")</f>
        <v>2.86</v>
      </c>
      <c r="G35" s="43">
        <f>IFERROR(IF(INDEX(J!$A$1:$ZZ$200,MATCH($A35,J!$A$1:$A$200,0),MATCH(G$8,J!$A$1:$ZZ$1,0))&lt;&gt;"",INDEX(J!$A$1:$ZZ$200,MATCH($A35,J!$A$1:$A$200,0),MATCH(G$8,J!$A$1:$ZZ$1,0)),""),"")</f>
        <v>0.92</v>
      </c>
      <c r="H35" s="43">
        <f>IFERROR(IF(INDEX(J!$A$1:$ZZ$200,MATCH($A35,J!$A$1:$A$200,0),MATCH(H$8,J!$A$1:$ZZ$1,0))&lt;&gt;"",INDEX(J!$A$1:$ZZ$200,MATCH($A35,J!$A$1:$A$200,0),MATCH(H$8,J!$A$1:$ZZ$1,0)),""),"")</f>
        <v>0.34</v>
      </c>
      <c r="I35" s="43">
        <f>IFERROR(IF(INDEX(J!$A$1:$ZZ$200,MATCH($A35,J!$A$1:$A$200,0),MATCH(I$8,J!$A$1:$ZZ$1,0))&lt;&gt;"",INDEX(J!$A$1:$ZZ$200,MATCH($A35,J!$A$1:$A$200,0),MATCH(I$8,J!$A$1:$ZZ$1,0)),""),"")</f>
        <v>1.76</v>
      </c>
      <c r="J35" s="43" t="str">
        <f>IFERROR(IF(INDEX(J!$A$1:$ZZ$200,MATCH($A35,J!$A$1:$A$200,0),MATCH(J$8,J!$A$1:$ZZ$1,0))&lt;&gt;"",INDEX(J!$A$1:$ZZ$200,MATCH($A35,J!$A$1:$A$200,0),MATCH(J$8,J!$A$1:$ZZ$1,0)),""),"")</f>
        <v/>
      </c>
      <c r="K35" s="10"/>
      <c r="L35" s="41">
        <v>1994</v>
      </c>
      <c r="M35" s="43">
        <f>IFERROR(IF(INDEX(J!$A$1:$ZZ$200,MATCH($A35,J!$A$1:$A$200,0),MATCH(M$8,J!$A$1:$ZZ$1,0))&lt;&gt;"",INDEX(J!$A$1:$ZZ$200,MATCH($A35,J!$A$1:$A$200,0),MATCH(M$8,J!$A$1:$ZZ$1,0)),""),"")</f>
        <v>2.6</v>
      </c>
      <c r="N35" s="43">
        <f>IFERROR(IF(INDEX(J!$A$1:$ZZ$200,MATCH($A35,J!$A$1:$A$200,0),MATCH(N$8,J!$A$1:$ZZ$1,0))&lt;&gt;"",INDEX(J!$A$1:$ZZ$200,MATCH($A35,J!$A$1:$A$200,0),MATCH(N$8,J!$A$1:$ZZ$1,0)),""),"")</f>
        <v>0.53</v>
      </c>
      <c r="O35" s="43">
        <f>IFERROR(IF(INDEX(J!$A$1:$ZZ$200,MATCH($A35,J!$A$1:$A$200,0),MATCH(O$8,J!$A$1:$ZZ$1,0))&lt;&gt;"",INDEX(J!$A$1:$ZZ$200,MATCH($A35,J!$A$1:$A$200,0),MATCH(O$8,J!$A$1:$ZZ$1,0)),""),"")</f>
        <v>2.5</v>
      </c>
      <c r="P35" s="10"/>
      <c r="Q35" s="41">
        <v>1994</v>
      </c>
      <c r="R35" s="43">
        <f>IFERROR(IF(INDEX(J!$A$1:$ZZ$200,MATCH($A35,J!$A$1:$A$200,0),MATCH(R$8,J!$A$1:$ZZ$1,0))&lt;&gt;"",INDEX(J!$A$1:$ZZ$200,MATCH($A35,J!$A$1:$A$200,0),MATCH(R$8,J!$A$1:$ZZ$1,0)),""),"")</f>
        <v>8.09</v>
      </c>
      <c r="S35" s="43">
        <f>IFERROR(IF(INDEX(J!$A$1:$ZZ$200,MATCH($A35,J!$A$1:$A$200,0),MATCH(S$8,J!$A$1:$ZZ$1,0))&lt;&gt;"",INDEX(J!$A$1:$ZZ$200,MATCH($A35,J!$A$1:$A$200,0),MATCH(S$8,J!$A$1:$ZZ$1,0)),""),"")</f>
        <v>65.28</v>
      </c>
      <c r="T35" s="43">
        <f>IFERROR(IF(INDEX(J!$A$1:$ZZ$200,MATCH($A35,J!$A$1:$A$200,0),MATCH(T$8,J!$A$1:$ZZ$1,0))&lt;&gt;"",INDEX(J!$A$1:$ZZ$200,MATCH($A35,J!$A$1:$A$200,0),MATCH(T$8,J!$A$1:$ZZ$1,0)),""),"")</f>
        <v>22.21</v>
      </c>
      <c r="U35" s="43">
        <f>IFERROR(IF(INDEX(J!$A$1:$ZZ$200,MATCH($A35,J!$A$1:$A$200,0),MATCH(U$8,J!$A$1:$ZZ$1,0))&lt;&gt;"",INDEX(J!$A$1:$ZZ$200,MATCH($A35,J!$A$1:$A$200,0),MATCH(U$8,J!$A$1:$ZZ$1,0)),""),"")</f>
        <v>9.89</v>
      </c>
    </row>
    <row r="36" spans="1:21">
      <c r="A36" s="41">
        <f t="shared" si="0"/>
        <v>1995</v>
      </c>
      <c r="B36" s="42">
        <f>IFERROR(IF(INDEX(J!$A$1:$ZZ$200,MATCH($A36,J!$A$1:$A$200,0),MATCH(B$8,J!$A$1:$ZZ$1,0))&lt;&gt;"",INDEX(J!$A$1:$ZZ$200,MATCH($A36,J!$A$1:$A$200,0),MATCH(B$8,J!$A$1:$ZZ$1,0)),""),"")</f>
        <v>2560.6999999999998</v>
      </c>
      <c r="C36" s="43">
        <f>IFERROR(IF(INDEX(J!$A$1:$ZZ$200,MATCH($A36,J!$A$1:$A$200,0),MATCH(C$8,J!$A$1:$ZZ$1,0))&lt;&gt;"",INDEX(J!$A$1:$ZZ$200,MATCH($A36,J!$A$1:$A$200,0),MATCH(C$8,J!$A$1:$ZZ$1,0)),""),"")</f>
        <v>31.49</v>
      </c>
      <c r="D36" s="10"/>
      <c r="E36" s="41">
        <v>1995</v>
      </c>
      <c r="F36" s="43">
        <f>IFERROR(IF(INDEX(J!$A$1:$ZZ$200,MATCH($A36,J!$A$1:$A$200,0),MATCH(F$8,J!$A$1:$ZZ$1,0))&lt;&gt;"",INDEX(J!$A$1:$ZZ$200,MATCH($A36,J!$A$1:$A$200,0),MATCH(F$8,J!$A$1:$ZZ$1,0)),""),"")</f>
        <v>2.29</v>
      </c>
      <c r="G36" s="43">
        <f>IFERROR(IF(INDEX(J!$A$1:$ZZ$200,MATCH($A36,J!$A$1:$A$200,0),MATCH(G$8,J!$A$1:$ZZ$1,0))&lt;&gt;"",INDEX(J!$A$1:$ZZ$200,MATCH($A36,J!$A$1:$A$200,0),MATCH(G$8,J!$A$1:$ZZ$1,0)),""),"")</f>
        <v>0.87</v>
      </c>
      <c r="H36" s="43">
        <f>IFERROR(IF(INDEX(J!$A$1:$ZZ$200,MATCH($A36,J!$A$1:$A$200,0),MATCH(H$8,J!$A$1:$ZZ$1,0))&lt;&gt;"",INDEX(J!$A$1:$ZZ$200,MATCH($A36,J!$A$1:$A$200,0),MATCH(H$8,J!$A$1:$ZZ$1,0)),""),"")</f>
        <v>0.09</v>
      </c>
      <c r="I36" s="43">
        <f>IFERROR(IF(INDEX(J!$A$1:$ZZ$200,MATCH($A36,J!$A$1:$A$200,0),MATCH(I$8,J!$A$1:$ZZ$1,0))&lt;&gt;"",INDEX(J!$A$1:$ZZ$200,MATCH($A36,J!$A$1:$A$200,0),MATCH(I$8,J!$A$1:$ZZ$1,0)),""),"")</f>
        <v>1.5</v>
      </c>
      <c r="J36" s="43" t="str">
        <f>IFERROR(IF(INDEX(J!$A$1:$ZZ$200,MATCH($A36,J!$A$1:$A$200,0),MATCH(J$8,J!$A$1:$ZZ$1,0))&lt;&gt;"",INDEX(J!$A$1:$ZZ$200,MATCH($A36,J!$A$1:$A$200,0),MATCH(J$8,J!$A$1:$ZZ$1,0)),""),"")</f>
        <v/>
      </c>
      <c r="K36" s="10"/>
      <c r="L36" s="41">
        <v>1995</v>
      </c>
      <c r="M36" s="43">
        <f>IFERROR(IF(INDEX(J!$A$1:$ZZ$200,MATCH($A36,J!$A$1:$A$200,0),MATCH(M$8,J!$A$1:$ZZ$1,0))&lt;&gt;"",INDEX(J!$A$1:$ZZ$200,MATCH($A36,J!$A$1:$A$200,0),MATCH(M$8,J!$A$1:$ZZ$1,0)),""),"")</f>
        <v>2.23</v>
      </c>
      <c r="N36" s="43">
        <f>IFERROR(IF(INDEX(J!$A$1:$ZZ$200,MATCH($A36,J!$A$1:$A$200,0),MATCH(N$8,J!$A$1:$ZZ$1,0))&lt;&gt;"",INDEX(J!$A$1:$ZZ$200,MATCH($A36,J!$A$1:$A$200,0),MATCH(N$8,J!$A$1:$ZZ$1,0)),""),"")</f>
        <v>0.7</v>
      </c>
      <c r="O36" s="43">
        <f>IFERROR(IF(INDEX(J!$A$1:$ZZ$200,MATCH($A36,J!$A$1:$A$200,0),MATCH(O$8,J!$A$1:$ZZ$1,0))&lt;&gt;"",INDEX(J!$A$1:$ZZ$200,MATCH($A36,J!$A$1:$A$200,0),MATCH(O$8,J!$A$1:$ZZ$1,0)),""),"")</f>
        <v>1.94</v>
      </c>
      <c r="P36" s="10"/>
      <c r="Q36" s="41">
        <v>1995</v>
      </c>
      <c r="R36" s="43">
        <f>IFERROR(IF(INDEX(J!$A$1:$ZZ$200,MATCH($A36,J!$A$1:$A$200,0),MATCH(R$8,J!$A$1:$ZZ$1,0))&lt;&gt;"",INDEX(J!$A$1:$ZZ$200,MATCH($A36,J!$A$1:$A$200,0),MATCH(R$8,J!$A$1:$ZZ$1,0)),""),"")</f>
        <v>8.31</v>
      </c>
      <c r="S36" s="43">
        <f>IFERROR(IF(INDEX(J!$A$1:$ZZ$200,MATCH($A36,J!$A$1:$A$200,0),MATCH(S$8,J!$A$1:$ZZ$1,0))&lt;&gt;"",INDEX(J!$A$1:$ZZ$200,MATCH($A36,J!$A$1:$A$200,0),MATCH(S$8,J!$A$1:$ZZ$1,0)),""),"")</f>
        <v>65.66</v>
      </c>
      <c r="T36" s="43">
        <f>IFERROR(IF(INDEX(J!$A$1:$ZZ$200,MATCH($A36,J!$A$1:$A$200,0),MATCH(T$8,J!$A$1:$ZZ$1,0))&lt;&gt;"",INDEX(J!$A$1:$ZZ$200,MATCH($A36,J!$A$1:$A$200,0),MATCH(T$8,J!$A$1:$ZZ$1,0)),""),"")</f>
        <v>23.15</v>
      </c>
      <c r="U36" s="43">
        <f>IFERROR(IF(INDEX(J!$A$1:$ZZ$200,MATCH($A36,J!$A$1:$A$200,0),MATCH(U$8,J!$A$1:$ZZ$1,0))&lt;&gt;"",INDEX(J!$A$1:$ZZ$200,MATCH($A36,J!$A$1:$A$200,0),MATCH(U$8,J!$A$1:$ZZ$1,0)),""),"")</f>
        <v>9.98</v>
      </c>
    </row>
    <row r="37" spans="1:21">
      <c r="A37" s="41">
        <f t="shared" si="0"/>
        <v>1996</v>
      </c>
      <c r="B37" s="42">
        <f>IFERROR(IF(INDEX(J!$A$1:$ZZ$200,MATCH($A37,J!$A$1:$A$200,0),MATCH(B$8,J!$A$1:$ZZ$1,0))&lt;&gt;"",INDEX(J!$A$1:$ZZ$200,MATCH($A37,J!$A$1:$A$200,0),MATCH(B$8,J!$A$1:$ZZ$1,0)),""),"")</f>
        <v>2599.7199999999998</v>
      </c>
      <c r="C37" s="43">
        <f>IFERROR(IF(INDEX(J!$A$1:$ZZ$200,MATCH($A37,J!$A$1:$A$200,0),MATCH(C$8,J!$A$1:$ZZ$1,0))&lt;&gt;"",INDEX(J!$A$1:$ZZ$200,MATCH($A37,J!$A$1:$A$200,0),MATCH(C$8,J!$A$1:$ZZ$1,0)),""),"")</f>
        <v>31.91</v>
      </c>
      <c r="D37" s="10"/>
      <c r="E37" s="41">
        <v>1996</v>
      </c>
      <c r="F37" s="43">
        <f>IFERROR(IF(INDEX(J!$A$1:$ZZ$200,MATCH($A37,J!$A$1:$A$200,0),MATCH(F$8,J!$A$1:$ZZ$1,0))&lt;&gt;"",INDEX(J!$A$1:$ZZ$200,MATCH($A37,J!$A$1:$A$200,0),MATCH(F$8,J!$A$1:$ZZ$1,0)),""),"")</f>
        <v>2.0099999999999998</v>
      </c>
      <c r="G37" s="43">
        <f>IFERROR(IF(INDEX(J!$A$1:$ZZ$200,MATCH($A37,J!$A$1:$A$200,0),MATCH(G$8,J!$A$1:$ZZ$1,0))&lt;&gt;"",INDEX(J!$A$1:$ZZ$200,MATCH($A37,J!$A$1:$A$200,0),MATCH(G$8,J!$A$1:$ZZ$1,0)),""),"")</f>
        <v>0.82</v>
      </c>
      <c r="H37" s="43">
        <f>IFERROR(IF(INDEX(J!$A$1:$ZZ$200,MATCH($A37,J!$A$1:$A$200,0),MATCH(H$8,J!$A$1:$ZZ$1,0))&lt;&gt;"",INDEX(J!$A$1:$ZZ$200,MATCH($A37,J!$A$1:$A$200,0),MATCH(H$8,J!$A$1:$ZZ$1,0)),""),"")</f>
        <v>-0.06</v>
      </c>
      <c r="I37" s="43">
        <f>IFERROR(IF(INDEX(J!$A$1:$ZZ$200,MATCH($A37,J!$A$1:$A$200,0),MATCH(I$8,J!$A$1:$ZZ$1,0))&lt;&gt;"",INDEX(J!$A$1:$ZZ$200,MATCH($A37,J!$A$1:$A$200,0),MATCH(I$8,J!$A$1:$ZZ$1,0)),""),"")</f>
        <v>1.4</v>
      </c>
      <c r="J37" s="43" t="str">
        <f>IFERROR(IF(INDEX(J!$A$1:$ZZ$200,MATCH($A37,J!$A$1:$A$200,0),MATCH(J$8,J!$A$1:$ZZ$1,0))&lt;&gt;"",INDEX(J!$A$1:$ZZ$200,MATCH($A37,J!$A$1:$A$200,0),MATCH(J$8,J!$A$1:$ZZ$1,0)),""),"")</f>
        <v/>
      </c>
      <c r="K37" s="10"/>
      <c r="L37" s="41">
        <v>1996</v>
      </c>
      <c r="M37" s="43">
        <f>IFERROR(IF(INDEX(J!$A$1:$ZZ$200,MATCH($A37,J!$A$1:$A$200,0),MATCH(M$8,J!$A$1:$ZZ$1,0))&lt;&gt;"",INDEX(J!$A$1:$ZZ$200,MATCH($A37,J!$A$1:$A$200,0),MATCH(M$8,J!$A$1:$ZZ$1,0)),""),"")</f>
        <v>1.54</v>
      </c>
      <c r="N37" s="43">
        <f>IFERROR(IF(INDEX(J!$A$1:$ZZ$200,MATCH($A37,J!$A$1:$A$200,0),MATCH(N$8,J!$A$1:$ZZ$1,0))&lt;&gt;"",INDEX(J!$A$1:$ZZ$200,MATCH($A37,J!$A$1:$A$200,0),MATCH(N$8,J!$A$1:$ZZ$1,0)),""),"")</f>
        <v>0.42</v>
      </c>
      <c r="O37" s="43">
        <f>IFERROR(IF(INDEX(J!$A$1:$ZZ$200,MATCH($A37,J!$A$1:$A$200,0),MATCH(O$8,J!$A$1:$ZZ$1,0))&lt;&gt;"",INDEX(J!$A$1:$ZZ$200,MATCH($A37,J!$A$1:$A$200,0),MATCH(O$8,J!$A$1:$ZZ$1,0)),""),"")</f>
        <v>1.54</v>
      </c>
      <c r="P37" s="10"/>
      <c r="Q37" s="41">
        <v>1996</v>
      </c>
      <c r="R37" s="43">
        <f>IFERROR(IF(INDEX(J!$A$1:$ZZ$200,MATCH($A37,J!$A$1:$A$200,0),MATCH(R$8,J!$A$1:$ZZ$1,0))&lt;&gt;"",INDEX(J!$A$1:$ZZ$200,MATCH($A37,J!$A$1:$A$200,0),MATCH(R$8,J!$A$1:$ZZ$1,0)),""),"")</f>
        <v>8.49</v>
      </c>
      <c r="S37" s="43">
        <f>IFERROR(IF(INDEX(J!$A$1:$ZZ$200,MATCH($A37,J!$A$1:$A$200,0),MATCH(S$8,J!$A$1:$ZZ$1,0))&lt;&gt;"",INDEX(J!$A$1:$ZZ$200,MATCH($A37,J!$A$1:$A$200,0),MATCH(S$8,J!$A$1:$ZZ$1,0)),""),"")</f>
        <v>66.06</v>
      </c>
      <c r="T37" s="43">
        <f>IFERROR(IF(INDEX(J!$A$1:$ZZ$200,MATCH($A37,J!$A$1:$A$200,0),MATCH(T$8,J!$A$1:$ZZ$1,0))&lt;&gt;"",INDEX(J!$A$1:$ZZ$200,MATCH($A37,J!$A$1:$A$200,0),MATCH(T$8,J!$A$1:$ZZ$1,0)),""),"")</f>
        <v>24.48</v>
      </c>
      <c r="U37" s="43">
        <f>IFERROR(IF(INDEX(J!$A$1:$ZZ$200,MATCH($A37,J!$A$1:$A$200,0),MATCH(U$8,J!$A$1:$ZZ$1,0))&lt;&gt;"",INDEX(J!$A$1:$ZZ$200,MATCH($A37,J!$A$1:$A$200,0),MATCH(U$8,J!$A$1:$ZZ$1,0)),""),"")</f>
        <v>10.130000000000001</v>
      </c>
    </row>
    <row r="38" spans="1:21">
      <c r="A38" s="41">
        <f t="shared" si="0"/>
        <v>1997</v>
      </c>
      <c r="B38" s="42">
        <f>IFERROR(IF(INDEX(J!$A$1:$ZZ$200,MATCH($A38,J!$A$1:$A$200,0),MATCH(B$8,J!$A$1:$ZZ$1,0))&lt;&gt;"",INDEX(J!$A$1:$ZZ$200,MATCH($A38,J!$A$1:$A$200,0),MATCH(B$8,J!$A$1:$ZZ$1,0)),""),"")</f>
        <v>2647.12</v>
      </c>
      <c r="C38" s="43">
        <f>IFERROR(IF(INDEX(J!$A$1:$ZZ$200,MATCH($A38,J!$A$1:$A$200,0),MATCH(C$8,J!$A$1:$ZZ$1,0))&lt;&gt;"",INDEX(J!$A$1:$ZZ$200,MATCH($A38,J!$A$1:$A$200,0),MATCH(C$8,J!$A$1:$ZZ$1,0)),""),"")</f>
        <v>32.479999999999997</v>
      </c>
      <c r="D38" s="10"/>
      <c r="E38" s="41">
        <v>1997</v>
      </c>
      <c r="F38" s="43">
        <f>IFERROR(IF(INDEX(J!$A$1:$ZZ$200,MATCH($A38,J!$A$1:$A$200,0),MATCH(F$8,J!$A$1:$ZZ$1,0))&lt;&gt;"",INDEX(J!$A$1:$ZZ$200,MATCH($A38,J!$A$1:$A$200,0),MATCH(F$8,J!$A$1:$ZZ$1,0)),""),"")</f>
        <v>2.1800000000000002</v>
      </c>
      <c r="G38" s="43">
        <f>IFERROR(IF(INDEX(J!$A$1:$ZZ$200,MATCH($A38,J!$A$1:$A$200,0),MATCH(G$8,J!$A$1:$ZZ$1,0))&lt;&gt;"",INDEX(J!$A$1:$ZZ$200,MATCH($A38,J!$A$1:$A$200,0),MATCH(G$8,J!$A$1:$ZZ$1,0)),""),"")</f>
        <v>0.77</v>
      </c>
      <c r="H38" s="43">
        <f>IFERROR(IF(INDEX(J!$A$1:$ZZ$200,MATCH($A38,J!$A$1:$A$200,0),MATCH(H$8,J!$A$1:$ZZ$1,0))&lt;&gt;"",INDEX(J!$A$1:$ZZ$200,MATCH($A38,J!$A$1:$A$200,0),MATCH(H$8,J!$A$1:$ZZ$1,0)),""),"")</f>
        <v>-0.13</v>
      </c>
      <c r="I38" s="43">
        <f>IFERROR(IF(INDEX(J!$A$1:$ZZ$200,MATCH($A38,J!$A$1:$A$200,0),MATCH(I$8,J!$A$1:$ZZ$1,0))&lt;&gt;"",INDEX(J!$A$1:$ZZ$200,MATCH($A38,J!$A$1:$A$200,0),MATCH(I$8,J!$A$1:$ZZ$1,0)),""),"")</f>
        <v>1.7</v>
      </c>
      <c r="J38" s="43" t="str">
        <f>IFERROR(IF(INDEX(J!$A$1:$ZZ$200,MATCH($A38,J!$A$1:$A$200,0),MATCH(J$8,J!$A$1:$ZZ$1,0))&lt;&gt;"",INDEX(J!$A$1:$ZZ$200,MATCH($A38,J!$A$1:$A$200,0),MATCH(J$8,J!$A$1:$ZZ$1,0)),""),"")</f>
        <v/>
      </c>
      <c r="K38" s="10"/>
      <c r="L38" s="41">
        <v>1997</v>
      </c>
      <c r="M38" s="43">
        <f>IFERROR(IF(INDEX(J!$A$1:$ZZ$200,MATCH($A38,J!$A$1:$A$200,0),MATCH(M$8,J!$A$1:$ZZ$1,0))&lt;&gt;"",INDEX(J!$A$1:$ZZ$200,MATCH($A38,J!$A$1:$A$200,0),MATCH(M$8,J!$A$1:$ZZ$1,0)),""),"")</f>
        <v>1.69</v>
      </c>
      <c r="N38" s="43">
        <f>IFERROR(IF(INDEX(J!$A$1:$ZZ$200,MATCH($A38,J!$A$1:$A$200,0),MATCH(N$8,J!$A$1:$ZZ$1,0))&lt;&gt;"",INDEX(J!$A$1:$ZZ$200,MATCH($A38,J!$A$1:$A$200,0),MATCH(N$8,J!$A$1:$ZZ$1,0)),""),"")</f>
        <v>0.34</v>
      </c>
      <c r="O38" s="43">
        <f>IFERROR(IF(INDEX(J!$A$1:$ZZ$200,MATCH($A38,J!$A$1:$A$200,0),MATCH(O$8,J!$A$1:$ZZ$1,0))&lt;&gt;"",INDEX(J!$A$1:$ZZ$200,MATCH($A38,J!$A$1:$A$200,0),MATCH(O$8,J!$A$1:$ZZ$1,0)),""),"")</f>
        <v>1.77</v>
      </c>
      <c r="P38" s="10"/>
      <c r="Q38" s="41">
        <v>1997</v>
      </c>
      <c r="R38" s="43">
        <f>IFERROR(IF(INDEX(J!$A$1:$ZZ$200,MATCH($A38,J!$A$1:$A$200,0),MATCH(R$8,J!$A$1:$ZZ$1,0))&lt;&gt;"",INDEX(J!$A$1:$ZZ$200,MATCH($A38,J!$A$1:$A$200,0),MATCH(R$8,J!$A$1:$ZZ$1,0)),""),"")</f>
        <v>8.66</v>
      </c>
      <c r="S38" s="43">
        <f>IFERROR(IF(INDEX(J!$A$1:$ZZ$200,MATCH($A38,J!$A$1:$A$200,0),MATCH(S$8,J!$A$1:$ZZ$1,0))&lt;&gt;"",INDEX(J!$A$1:$ZZ$200,MATCH($A38,J!$A$1:$A$200,0),MATCH(S$8,J!$A$1:$ZZ$1,0)),""),"")</f>
        <v>66.47</v>
      </c>
      <c r="T38" s="43">
        <f>IFERROR(IF(INDEX(J!$A$1:$ZZ$200,MATCH($A38,J!$A$1:$A$200,0),MATCH(T$8,J!$A$1:$ZZ$1,0))&lt;&gt;"",INDEX(J!$A$1:$ZZ$200,MATCH($A38,J!$A$1:$A$200,0),MATCH(T$8,J!$A$1:$ZZ$1,0)),""),"")</f>
        <v>25.97</v>
      </c>
      <c r="U38" s="43">
        <f>IFERROR(IF(INDEX(J!$A$1:$ZZ$200,MATCH($A38,J!$A$1:$A$200,0),MATCH(U$8,J!$A$1:$ZZ$1,0))&lt;&gt;"",INDEX(J!$A$1:$ZZ$200,MATCH($A38,J!$A$1:$A$200,0),MATCH(U$8,J!$A$1:$ZZ$1,0)),""),"")</f>
        <v>10.29</v>
      </c>
    </row>
    <row r="39" spans="1:21">
      <c r="A39" s="41">
        <f t="shared" si="0"/>
        <v>1998</v>
      </c>
      <c r="B39" s="42">
        <f>IFERROR(IF(INDEX(J!$A$1:$ZZ$200,MATCH($A39,J!$A$1:$A$200,0),MATCH(B$8,J!$A$1:$ZZ$1,0))&lt;&gt;"",INDEX(J!$A$1:$ZZ$200,MATCH($A39,J!$A$1:$A$200,0),MATCH(B$8,J!$A$1:$ZZ$1,0)),""),"")</f>
        <v>2679.73</v>
      </c>
      <c r="C39" s="43">
        <f>IFERROR(IF(INDEX(J!$A$1:$ZZ$200,MATCH($A39,J!$A$1:$A$200,0),MATCH(C$8,J!$A$1:$ZZ$1,0))&lt;&gt;"",INDEX(J!$A$1:$ZZ$200,MATCH($A39,J!$A$1:$A$200,0),MATCH(C$8,J!$A$1:$ZZ$1,0)),""),"")</f>
        <v>32.9</v>
      </c>
      <c r="D39" s="10"/>
      <c r="E39" s="41">
        <v>1998</v>
      </c>
      <c r="F39" s="43">
        <f>IFERROR(IF(INDEX(J!$A$1:$ZZ$200,MATCH($A39,J!$A$1:$A$200,0),MATCH(F$8,J!$A$1:$ZZ$1,0))&lt;&gt;"",INDEX(J!$A$1:$ZZ$200,MATCH($A39,J!$A$1:$A$200,0),MATCH(F$8,J!$A$1:$ZZ$1,0)),""),"")</f>
        <v>1.63</v>
      </c>
      <c r="G39" s="43">
        <f>IFERROR(IF(INDEX(J!$A$1:$ZZ$200,MATCH($A39,J!$A$1:$A$200,0),MATCH(G$8,J!$A$1:$ZZ$1,0))&lt;&gt;"",INDEX(J!$A$1:$ZZ$200,MATCH($A39,J!$A$1:$A$200,0),MATCH(G$8,J!$A$1:$ZZ$1,0)),""),"")</f>
        <v>0.77</v>
      </c>
      <c r="H39" s="43">
        <f>IFERROR(IF(INDEX(J!$A$1:$ZZ$200,MATCH($A39,J!$A$1:$A$200,0),MATCH(H$8,J!$A$1:$ZZ$1,0))&lt;&gt;"",INDEX(J!$A$1:$ZZ$200,MATCH($A39,J!$A$1:$A$200,0),MATCH(H$8,J!$A$1:$ZZ$1,0)),""),"")</f>
        <v>-0.19</v>
      </c>
      <c r="I39" s="43">
        <f>IFERROR(IF(INDEX(J!$A$1:$ZZ$200,MATCH($A39,J!$A$1:$A$200,0),MATCH(I$8,J!$A$1:$ZZ$1,0))&lt;&gt;"",INDEX(J!$A$1:$ZZ$200,MATCH($A39,J!$A$1:$A$200,0),MATCH(I$8,J!$A$1:$ZZ$1,0)),""),"")</f>
        <v>1.22</v>
      </c>
      <c r="J39" s="43" t="str">
        <f>IFERROR(IF(INDEX(J!$A$1:$ZZ$200,MATCH($A39,J!$A$1:$A$200,0),MATCH(J$8,J!$A$1:$ZZ$1,0))&lt;&gt;"",INDEX(J!$A$1:$ZZ$200,MATCH($A39,J!$A$1:$A$200,0),MATCH(J$8,J!$A$1:$ZZ$1,0)),""),"")</f>
        <v/>
      </c>
      <c r="K39" s="10"/>
      <c r="L39" s="41">
        <v>1998</v>
      </c>
      <c r="M39" s="43">
        <f>IFERROR(IF(INDEX(J!$A$1:$ZZ$200,MATCH($A39,J!$A$1:$A$200,0),MATCH(M$8,J!$A$1:$ZZ$1,0))&lt;&gt;"",INDEX(J!$A$1:$ZZ$200,MATCH($A39,J!$A$1:$A$200,0),MATCH(M$8,J!$A$1:$ZZ$1,0)),""),"")</f>
        <v>2.4500000000000002</v>
      </c>
      <c r="N39" s="43">
        <f>IFERROR(IF(INDEX(J!$A$1:$ZZ$200,MATCH($A39,J!$A$1:$A$200,0),MATCH(N$8,J!$A$1:$ZZ$1,0))&lt;&gt;"",INDEX(J!$A$1:$ZZ$200,MATCH($A39,J!$A$1:$A$200,0),MATCH(N$8,J!$A$1:$ZZ$1,0)),""),"")</f>
        <v>1.46</v>
      </c>
      <c r="O39" s="43">
        <f>IFERROR(IF(INDEX(J!$A$1:$ZZ$200,MATCH($A39,J!$A$1:$A$200,0),MATCH(O$8,J!$A$1:$ZZ$1,0))&lt;&gt;"",INDEX(J!$A$1:$ZZ$200,MATCH($A39,J!$A$1:$A$200,0),MATCH(O$8,J!$A$1:$ZZ$1,0)),""),"")</f>
        <v>1.45</v>
      </c>
      <c r="P39" s="10"/>
      <c r="Q39" s="41">
        <v>1998</v>
      </c>
      <c r="R39" s="43">
        <f>IFERROR(IF(INDEX(J!$A$1:$ZZ$200,MATCH($A39,J!$A$1:$A$200,0),MATCH(R$8,J!$A$1:$ZZ$1,0))&lt;&gt;"",INDEX(J!$A$1:$ZZ$200,MATCH($A39,J!$A$1:$A$200,0),MATCH(R$8,J!$A$1:$ZZ$1,0)),""),"")</f>
        <v>8.83</v>
      </c>
      <c r="S39" s="43">
        <f>IFERROR(IF(INDEX(J!$A$1:$ZZ$200,MATCH($A39,J!$A$1:$A$200,0),MATCH(S$8,J!$A$1:$ZZ$1,0))&lt;&gt;"",INDEX(J!$A$1:$ZZ$200,MATCH($A39,J!$A$1:$A$200,0),MATCH(S$8,J!$A$1:$ZZ$1,0)),""),"")</f>
        <v>66.87</v>
      </c>
      <c r="T39" s="43">
        <f>IFERROR(IF(INDEX(J!$A$1:$ZZ$200,MATCH($A39,J!$A$1:$A$200,0),MATCH(T$8,J!$A$1:$ZZ$1,0))&lt;&gt;"",INDEX(J!$A$1:$ZZ$200,MATCH($A39,J!$A$1:$A$200,0),MATCH(T$8,J!$A$1:$ZZ$1,0)),""),"")</f>
        <v>27.32</v>
      </c>
      <c r="U39" s="43">
        <f>IFERROR(IF(INDEX(J!$A$1:$ZZ$200,MATCH($A39,J!$A$1:$A$200,0),MATCH(U$8,J!$A$1:$ZZ$1,0))&lt;&gt;"",INDEX(J!$A$1:$ZZ$200,MATCH($A39,J!$A$1:$A$200,0),MATCH(U$8,J!$A$1:$ZZ$1,0)),""),"")</f>
        <v>10.29</v>
      </c>
    </row>
    <row r="40" spans="1:21">
      <c r="A40" s="41">
        <f t="shared" si="0"/>
        <v>1999</v>
      </c>
      <c r="B40" s="42">
        <f>IFERROR(IF(INDEX(J!$A$1:$ZZ$200,MATCH($A40,J!$A$1:$A$200,0),MATCH(B$8,J!$A$1:$ZZ$1,0))&lt;&gt;"",INDEX(J!$A$1:$ZZ$200,MATCH($A40,J!$A$1:$A$200,0),MATCH(B$8,J!$A$1:$ZZ$1,0)),""),"")</f>
        <v>2720.21</v>
      </c>
      <c r="C40" s="43">
        <f>IFERROR(IF(INDEX(J!$A$1:$ZZ$200,MATCH($A40,J!$A$1:$A$200,0),MATCH(C$8,J!$A$1:$ZZ$1,0))&lt;&gt;"",INDEX(J!$A$1:$ZZ$200,MATCH($A40,J!$A$1:$A$200,0),MATCH(C$8,J!$A$1:$ZZ$1,0)),""),"")</f>
        <v>33.409999999999997</v>
      </c>
      <c r="D40" s="10"/>
      <c r="E40" s="41">
        <v>1999</v>
      </c>
      <c r="F40" s="43">
        <f>IFERROR(IF(INDEX(J!$A$1:$ZZ$200,MATCH($A40,J!$A$1:$A$200,0),MATCH(F$8,J!$A$1:$ZZ$1,0))&lt;&gt;"",INDEX(J!$A$1:$ZZ$200,MATCH($A40,J!$A$1:$A$200,0),MATCH(F$8,J!$A$1:$ZZ$1,0)),""),"")</f>
        <v>1.84</v>
      </c>
      <c r="G40" s="43">
        <f>IFERROR(IF(INDEX(J!$A$1:$ZZ$200,MATCH($A40,J!$A$1:$A$200,0),MATCH(G$8,J!$A$1:$ZZ$1,0))&lt;&gt;"",INDEX(J!$A$1:$ZZ$200,MATCH($A40,J!$A$1:$A$200,0),MATCH(G$8,J!$A$1:$ZZ$1,0)),""),"")</f>
        <v>0.95</v>
      </c>
      <c r="H40" s="43">
        <f>IFERROR(IF(INDEX(J!$A$1:$ZZ$200,MATCH($A40,J!$A$1:$A$200,0),MATCH(H$8,J!$A$1:$ZZ$1,0))&lt;&gt;"",INDEX(J!$A$1:$ZZ$200,MATCH($A40,J!$A$1:$A$200,0),MATCH(H$8,J!$A$1:$ZZ$1,0)),""),"")</f>
        <v>-7.0000000000000007E-2</v>
      </c>
      <c r="I40" s="43">
        <f>IFERROR(IF(INDEX(J!$A$1:$ZZ$200,MATCH($A40,J!$A$1:$A$200,0),MATCH(I$8,J!$A$1:$ZZ$1,0))&lt;&gt;"",INDEX(J!$A$1:$ZZ$200,MATCH($A40,J!$A$1:$A$200,0),MATCH(I$8,J!$A$1:$ZZ$1,0)),""),"")</f>
        <v>1.1000000000000001</v>
      </c>
      <c r="J40" s="43" t="str">
        <f>IFERROR(IF(INDEX(J!$A$1:$ZZ$200,MATCH($A40,J!$A$1:$A$200,0),MATCH(J$8,J!$A$1:$ZZ$1,0))&lt;&gt;"",INDEX(J!$A$1:$ZZ$200,MATCH($A40,J!$A$1:$A$200,0),MATCH(J$8,J!$A$1:$ZZ$1,0)),""),"")</f>
        <v/>
      </c>
      <c r="K40" s="10"/>
      <c r="L40" s="41">
        <v>1999</v>
      </c>
      <c r="M40" s="43">
        <f>IFERROR(IF(INDEX(J!$A$1:$ZZ$200,MATCH($A40,J!$A$1:$A$200,0),MATCH(M$8,J!$A$1:$ZZ$1,0))&lt;&gt;"",INDEX(J!$A$1:$ZZ$200,MATCH($A40,J!$A$1:$A$200,0),MATCH(M$8,J!$A$1:$ZZ$1,0)),""),"")</f>
        <v>2.99</v>
      </c>
      <c r="N40" s="43">
        <f>IFERROR(IF(INDEX(J!$A$1:$ZZ$200,MATCH($A40,J!$A$1:$A$200,0),MATCH(N$8,J!$A$1:$ZZ$1,0))&lt;&gt;"",INDEX(J!$A$1:$ZZ$200,MATCH($A40,J!$A$1:$A$200,0),MATCH(N$8,J!$A$1:$ZZ$1,0)),""),"")</f>
        <v>2.2599999999999998</v>
      </c>
      <c r="O40" s="43">
        <f>IFERROR(IF(INDEX(J!$A$1:$ZZ$200,MATCH($A40,J!$A$1:$A$200,0),MATCH(O$8,J!$A$1:$ZZ$1,0))&lt;&gt;"",INDEX(J!$A$1:$ZZ$200,MATCH($A40,J!$A$1:$A$200,0),MATCH(O$8,J!$A$1:$ZZ$1,0)),""),"")</f>
        <v>1.17</v>
      </c>
      <c r="P40" s="10"/>
      <c r="Q40" s="41">
        <v>1999</v>
      </c>
      <c r="R40" s="43">
        <f>IFERROR(IF(INDEX(J!$A$1:$ZZ$200,MATCH($A40,J!$A$1:$A$200,0),MATCH(R$8,J!$A$1:$ZZ$1,0))&lt;&gt;"",INDEX(J!$A$1:$ZZ$200,MATCH($A40,J!$A$1:$A$200,0),MATCH(R$8,J!$A$1:$ZZ$1,0)),""),"")</f>
        <v>8.91</v>
      </c>
      <c r="S40" s="43">
        <f>IFERROR(IF(INDEX(J!$A$1:$ZZ$200,MATCH($A40,J!$A$1:$A$200,0),MATCH(S$8,J!$A$1:$ZZ$1,0))&lt;&gt;"",INDEX(J!$A$1:$ZZ$200,MATCH($A40,J!$A$1:$A$200,0),MATCH(S$8,J!$A$1:$ZZ$1,0)),""),"")</f>
        <v>67.260000000000005</v>
      </c>
      <c r="T40" s="43">
        <f>IFERROR(IF(INDEX(J!$A$1:$ZZ$200,MATCH($A40,J!$A$1:$A$200,0),MATCH(T$8,J!$A$1:$ZZ$1,0))&lt;&gt;"",INDEX(J!$A$1:$ZZ$200,MATCH($A40,J!$A$1:$A$200,0),MATCH(T$8,J!$A$1:$ZZ$1,0)),""),"")</f>
        <v>28.28</v>
      </c>
      <c r="U40" s="43">
        <f>IFERROR(IF(INDEX(J!$A$1:$ZZ$200,MATCH($A40,J!$A$1:$A$200,0),MATCH(U$8,J!$A$1:$ZZ$1,0))&lt;&gt;"",INDEX(J!$A$1:$ZZ$200,MATCH($A40,J!$A$1:$A$200,0),MATCH(U$8,J!$A$1:$ZZ$1,0)),""),"")</f>
        <v>10.199999999999999</v>
      </c>
    </row>
    <row r="41" spans="1:21">
      <c r="A41" s="41">
        <f t="shared" si="0"/>
        <v>2000</v>
      </c>
      <c r="B41" s="42">
        <f>IFERROR(IF(INDEX(J!$A$1:$ZZ$200,MATCH($A41,J!$A$1:$A$200,0),MATCH(B$8,J!$A$1:$ZZ$1,0))&lt;&gt;"",INDEX(J!$A$1:$ZZ$200,MATCH($A41,J!$A$1:$A$200,0),MATCH(B$8,J!$A$1:$ZZ$1,0)),""),"")</f>
        <v>2765.39</v>
      </c>
      <c r="C41" s="43">
        <f>IFERROR(IF(INDEX(J!$A$1:$ZZ$200,MATCH($A41,J!$A$1:$A$200,0),MATCH(C$8,J!$A$1:$ZZ$1,0))&lt;&gt;"",INDEX(J!$A$1:$ZZ$200,MATCH($A41,J!$A$1:$A$200,0),MATCH(C$8,J!$A$1:$ZZ$1,0)),""),"")</f>
        <v>33.950000000000003</v>
      </c>
      <c r="D41" s="10"/>
      <c r="E41" s="41">
        <v>2000</v>
      </c>
      <c r="F41" s="43">
        <f>IFERROR(IF(INDEX(J!$A$1:$ZZ$200,MATCH($A41,J!$A$1:$A$200,0),MATCH(F$8,J!$A$1:$ZZ$1,0))&lt;&gt;"",INDEX(J!$A$1:$ZZ$200,MATCH($A41,J!$A$1:$A$200,0),MATCH(F$8,J!$A$1:$ZZ$1,0)),""),"")</f>
        <v>2.0099999999999998</v>
      </c>
      <c r="G41" s="43">
        <f>IFERROR(IF(INDEX(J!$A$1:$ZZ$200,MATCH($A41,J!$A$1:$A$200,0),MATCH(G$8,J!$A$1:$ZZ$1,0))&lt;&gt;"",INDEX(J!$A$1:$ZZ$200,MATCH($A41,J!$A$1:$A$200,0),MATCH(G$8,J!$A$1:$ZZ$1,0)),""),"")</f>
        <v>0.95</v>
      </c>
      <c r="H41" s="43">
        <f>IFERROR(IF(INDEX(J!$A$1:$ZZ$200,MATCH($A41,J!$A$1:$A$200,0),MATCH(H$8,J!$A$1:$ZZ$1,0))&lt;&gt;"",INDEX(J!$A$1:$ZZ$200,MATCH($A41,J!$A$1:$A$200,0),MATCH(H$8,J!$A$1:$ZZ$1,0)),""),"")</f>
        <v>-0.12</v>
      </c>
      <c r="I41" s="43">
        <f>IFERROR(IF(INDEX(J!$A$1:$ZZ$200,MATCH($A41,J!$A$1:$A$200,0),MATCH(I$8,J!$A$1:$ZZ$1,0))&lt;&gt;"",INDEX(J!$A$1:$ZZ$200,MATCH($A41,J!$A$1:$A$200,0),MATCH(I$8,J!$A$1:$ZZ$1,0)),""),"")</f>
        <v>1.33</v>
      </c>
      <c r="J41" s="43" t="str">
        <f>IFERROR(IF(INDEX(J!$A$1:$ZZ$200,MATCH($A41,J!$A$1:$A$200,0),MATCH(J$8,J!$A$1:$ZZ$1,0))&lt;&gt;"",INDEX(J!$A$1:$ZZ$200,MATCH($A41,J!$A$1:$A$200,0),MATCH(J$8,J!$A$1:$ZZ$1,0)),""),"")</f>
        <v/>
      </c>
      <c r="K41" s="10"/>
      <c r="L41" s="41">
        <v>2000</v>
      </c>
      <c r="M41" s="43">
        <f>IFERROR(IF(INDEX(J!$A$1:$ZZ$200,MATCH($A41,J!$A$1:$A$200,0),MATCH(M$8,J!$A$1:$ZZ$1,0))&lt;&gt;"",INDEX(J!$A$1:$ZZ$200,MATCH($A41,J!$A$1:$A$200,0),MATCH(M$8,J!$A$1:$ZZ$1,0)),""),"")</f>
        <v>4.3</v>
      </c>
      <c r="N41" s="43">
        <f>IFERROR(IF(INDEX(J!$A$1:$ZZ$200,MATCH($A41,J!$A$1:$A$200,0),MATCH(N$8,J!$A$1:$ZZ$1,0))&lt;&gt;"",INDEX(J!$A$1:$ZZ$200,MATCH($A41,J!$A$1:$A$200,0),MATCH(N$8,J!$A$1:$ZZ$1,0)),""),"")</f>
        <v>2.94</v>
      </c>
      <c r="O41" s="43">
        <f>IFERROR(IF(INDEX(J!$A$1:$ZZ$200,MATCH($A41,J!$A$1:$A$200,0),MATCH(O$8,J!$A$1:$ZZ$1,0))&lt;&gt;"",INDEX(J!$A$1:$ZZ$200,MATCH($A41,J!$A$1:$A$200,0),MATCH(O$8,J!$A$1:$ZZ$1,0)),""),"")</f>
        <v>1.81</v>
      </c>
      <c r="P41" s="10"/>
      <c r="Q41" s="41">
        <v>2000</v>
      </c>
      <c r="R41" s="43">
        <f>IFERROR(IF(INDEX(J!$A$1:$ZZ$200,MATCH($A41,J!$A$1:$A$200,0),MATCH(R$8,J!$A$1:$ZZ$1,0))&lt;&gt;"",INDEX(J!$A$1:$ZZ$200,MATCH($A41,J!$A$1:$A$200,0),MATCH(R$8,J!$A$1:$ZZ$1,0)),""),"")</f>
        <v>8.9600000000000009</v>
      </c>
      <c r="S41" s="43">
        <f>IFERROR(IF(INDEX(J!$A$1:$ZZ$200,MATCH($A41,J!$A$1:$A$200,0),MATCH(S$8,J!$A$1:$ZZ$1,0))&lt;&gt;"",INDEX(J!$A$1:$ZZ$200,MATCH($A41,J!$A$1:$A$200,0),MATCH(S$8,J!$A$1:$ZZ$1,0)),""),"")</f>
        <v>67.64</v>
      </c>
      <c r="T41" s="43">
        <f>IFERROR(IF(INDEX(J!$A$1:$ZZ$200,MATCH($A41,J!$A$1:$A$200,0),MATCH(T$8,J!$A$1:$ZZ$1,0))&lt;&gt;"",INDEX(J!$A$1:$ZZ$200,MATCH($A41,J!$A$1:$A$200,0),MATCH(T$8,J!$A$1:$ZZ$1,0)),""),"")</f>
        <v>29.35</v>
      </c>
      <c r="U41" s="43">
        <f>IFERROR(IF(INDEX(J!$A$1:$ZZ$200,MATCH($A41,J!$A$1:$A$200,0),MATCH(U$8,J!$A$1:$ZZ$1,0))&lt;&gt;"",INDEX(J!$A$1:$ZZ$200,MATCH($A41,J!$A$1:$A$200,0),MATCH(U$8,J!$A$1:$ZZ$1,0)),""),"")</f>
        <v>10.039999999999999</v>
      </c>
    </row>
    <row r="42" spans="1:21">
      <c r="A42" s="41">
        <f t="shared" si="0"/>
        <v>2001</v>
      </c>
      <c r="B42" s="42">
        <f>IFERROR(IF(INDEX(J!$A$1:$ZZ$200,MATCH($A42,J!$A$1:$A$200,0),MATCH(B$8,J!$A$1:$ZZ$1,0))&lt;&gt;"",INDEX(J!$A$1:$ZZ$200,MATCH($A42,J!$A$1:$A$200,0),MATCH(B$8,J!$A$1:$ZZ$1,0)),""),"")</f>
        <v>2814.59</v>
      </c>
      <c r="C42" s="43">
        <f>IFERROR(IF(INDEX(J!$A$1:$ZZ$200,MATCH($A42,J!$A$1:$A$200,0),MATCH(C$8,J!$A$1:$ZZ$1,0))&lt;&gt;"",INDEX(J!$A$1:$ZZ$200,MATCH($A42,J!$A$1:$A$200,0),MATCH(C$8,J!$A$1:$ZZ$1,0)),""),"")</f>
        <v>34.53</v>
      </c>
      <c r="D42" s="10"/>
      <c r="E42" s="41">
        <v>2001</v>
      </c>
      <c r="F42" s="43">
        <f>IFERROR(IF(INDEX(J!$A$1:$ZZ$200,MATCH($A42,J!$A$1:$A$200,0),MATCH(F$8,J!$A$1:$ZZ$1,0))&lt;&gt;"",INDEX(J!$A$1:$ZZ$200,MATCH($A42,J!$A$1:$A$200,0),MATCH(F$8,J!$A$1:$ZZ$1,0)),""),"")</f>
        <v>2.14</v>
      </c>
      <c r="G42" s="43">
        <f>IFERROR(IF(INDEX(J!$A$1:$ZZ$200,MATCH($A42,J!$A$1:$A$200,0),MATCH(G$8,J!$A$1:$ZZ$1,0))&lt;&gt;"",INDEX(J!$A$1:$ZZ$200,MATCH($A42,J!$A$1:$A$200,0),MATCH(G$8,J!$A$1:$ZZ$1,0)),""),"")</f>
        <v>0.77</v>
      </c>
      <c r="H42" s="43">
        <f>IFERROR(IF(INDEX(J!$A$1:$ZZ$200,MATCH($A42,J!$A$1:$A$200,0),MATCH(H$8,J!$A$1:$ZZ$1,0))&lt;&gt;"",INDEX(J!$A$1:$ZZ$200,MATCH($A42,J!$A$1:$A$200,0),MATCH(H$8,J!$A$1:$ZZ$1,0)),""),"")</f>
        <v>0.28999999999999998</v>
      </c>
      <c r="I42" s="43">
        <f>IFERROR(IF(INDEX(J!$A$1:$ZZ$200,MATCH($A42,J!$A$1:$A$200,0),MATCH(I$8,J!$A$1:$ZZ$1,0))&lt;&gt;"",INDEX(J!$A$1:$ZZ$200,MATCH($A42,J!$A$1:$A$200,0),MATCH(I$8,J!$A$1:$ZZ$1,0)),""),"")</f>
        <v>1.23</v>
      </c>
      <c r="J42" s="43" t="str">
        <f>IFERROR(IF(INDEX(J!$A$1:$ZZ$200,MATCH($A42,J!$A$1:$A$200,0),MATCH(J$8,J!$A$1:$ZZ$1,0))&lt;&gt;"",INDEX(J!$A$1:$ZZ$200,MATCH($A42,J!$A$1:$A$200,0),MATCH(J$8,J!$A$1:$ZZ$1,0)),""),"")</f>
        <v/>
      </c>
      <c r="K42" s="10"/>
      <c r="L42" s="41">
        <v>2001</v>
      </c>
      <c r="M42" s="43">
        <f>IFERROR(IF(INDEX(J!$A$1:$ZZ$200,MATCH($A42,J!$A$1:$A$200,0),MATCH(M$8,J!$A$1:$ZZ$1,0))&lt;&gt;"",INDEX(J!$A$1:$ZZ$200,MATCH($A42,J!$A$1:$A$200,0),MATCH(M$8,J!$A$1:$ZZ$1,0)),""),"")</f>
        <v>4.2</v>
      </c>
      <c r="N42" s="43">
        <f>IFERROR(IF(INDEX(J!$A$1:$ZZ$200,MATCH($A42,J!$A$1:$A$200,0),MATCH(N$8,J!$A$1:$ZZ$1,0))&lt;&gt;"",INDEX(J!$A$1:$ZZ$200,MATCH($A42,J!$A$1:$A$200,0),MATCH(N$8,J!$A$1:$ZZ$1,0)),""),"")</f>
        <v>2.35</v>
      </c>
      <c r="O42" s="43">
        <f>IFERROR(IF(INDEX(J!$A$1:$ZZ$200,MATCH($A42,J!$A$1:$A$200,0),MATCH(O$8,J!$A$1:$ZZ$1,0))&lt;&gt;"",INDEX(J!$A$1:$ZZ$200,MATCH($A42,J!$A$1:$A$200,0),MATCH(O$8,J!$A$1:$ZZ$1,0)),""),"")</f>
        <v>2.29</v>
      </c>
      <c r="P42" s="10"/>
      <c r="Q42" s="41">
        <v>2001</v>
      </c>
      <c r="R42" s="43">
        <f>IFERROR(IF(INDEX(J!$A$1:$ZZ$200,MATCH($A42,J!$A$1:$A$200,0),MATCH(R$8,J!$A$1:$ZZ$1,0))&lt;&gt;"",INDEX(J!$A$1:$ZZ$200,MATCH($A42,J!$A$1:$A$200,0),MATCH(R$8,J!$A$1:$ZZ$1,0)),""),"")</f>
        <v>8.98</v>
      </c>
      <c r="S42" s="43">
        <f>IFERROR(IF(INDEX(J!$A$1:$ZZ$200,MATCH($A42,J!$A$1:$A$200,0),MATCH(S$8,J!$A$1:$ZZ$1,0))&lt;&gt;"",INDEX(J!$A$1:$ZZ$200,MATCH($A42,J!$A$1:$A$200,0),MATCH(S$8,J!$A$1:$ZZ$1,0)),""),"")</f>
        <v>67.989999999999995</v>
      </c>
      <c r="T42" s="43">
        <f>IFERROR(IF(INDEX(J!$A$1:$ZZ$200,MATCH($A42,J!$A$1:$A$200,0),MATCH(T$8,J!$A$1:$ZZ$1,0))&lt;&gt;"",INDEX(J!$A$1:$ZZ$200,MATCH($A42,J!$A$1:$A$200,0),MATCH(T$8,J!$A$1:$ZZ$1,0)),""),"")</f>
        <v>29.74</v>
      </c>
      <c r="U42" s="43">
        <f>IFERROR(IF(INDEX(J!$A$1:$ZZ$200,MATCH($A42,J!$A$1:$A$200,0),MATCH(U$8,J!$A$1:$ZZ$1,0))&lt;&gt;"",INDEX(J!$A$1:$ZZ$200,MATCH($A42,J!$A$1:$A$200,0),MATCH(U$8,J!$A$1:$ZZ$1,0)),""),"")</f>
        <v>10.1</v>
      </c>
    </row>
    <row r="43" spans="1:21">
      <c r="A43" s="41">
        <f t="shared" si="0"/>
        <v>2002</v>
      </c>
      <c r="B43" s="42">
        <f>IFERROR(IF(INDEX(J!$A$1:$ZZ$200,MATCH($A43,J!$A$1:$A$200,0),MATCH(B$8,J!$A$1:$ZZ$1,0))&lt;&gt;"",INDEX(J!$A$1:$ZZ$200,MATCH($A43,J!$A$1:$A$200,0),MATCH(B$8,J!$A$1:$ZZ$1,0)),""),"")</f>
        <v>2851.07</v>
      </c>
      <c r="C43" s="43">
        <f>IFERROR(IF(INDEX(J!$A$1:$ZZ$200,MATCH($A43,J!$A$1:$A$200,0),MATCH(C$8,J!$A$1:$ZZ$1,0))&lt;&gt;"",INDEX(J!$A$1:$ZZ$200,MATCH($A43,J!$A$1:$A$200,0),MATCH(C$8,J!$A$1:$ZZ$1,0)),""),"")</f>
        <v>34.950000000000003</v>
      </c>
      <c r="D43" s="10"/>
      <c r="E43" s="41">
        <v>2002</v>
      </c>
      <c r="F43" s="43">
        <f>IFERROR(IF(INDEX(J!$A$1:$ZZ$200,MATCH($A43,J!$A$1:$A$200,0),MATCH(F$8,J!$A$1:$ZZ$1,0))&lt;&gt;"",INDEX(J!$A$1:$ZZ$200,MATCH($A43,J!$A$1:$A$200,0),MATCH(F$8,J!$A$1:$ZZ$1,0)),""),"")</f>
        <v>1.73</v>
      </c>
      <c r="G43" s="43">
        <f>IFERROR(IF(INDEX(J!$A$1:$ZZ$200,MATCH($A43,J!$A$1:$A$200,0),MATCH(G$8,J!$A$1:$ZZ$1,0))&lt;&gt;"",INDEX(J!$A$1:$ZZ$200,MATCH($A43,J!$A$1:$A$200,0),MATCH(G$8,J!$A$1:$ZZ$1,0)),""),"")</f>
        <v>0.62</v>
      </c>
      <c r="H43" s="43">
        <f>IFERROR(IF(INDEX(J!$A$1:$ZZ$200,MATCH($A43,J!$A$1:$A$200,0),MATCH(H$8,J!$A$1:$ZZ$1,0))&lt;&gt;"",INDEX(J!$A$1:$ZZ$200,MATCH($A43,J!$A$1:$A$200,0),MATCH(H$8,J!$A$1:$ZZ$1,0)),""),"")</f>
        <v>0.31</v>
      </c>
      <c r="I43" s="43">
        <f>IFERROR(IF(INDEX(J!$A$1:$ZZ$200,MATCH($A43,J!$A$1:$A$200,0),MATCH(I$8,J!$A$1:$ZZ$1,0))&lt;&gt;"",INDEX(J!$A$1:$ZZ$200,MATCH($A43,J!$A$1:$A$200,0),MATCH(I$8,J!$A$1:$ZZ$1,0)),""),"")</f>
        <v>0.94</v>
      </c>
      <c r="J43" s="43" t="str">
        <f>IFERROR(IF(INDEX(J!$A$1:$ZZ$200,MATCH($A43,J!$A$1:$A$200,0),MATCH(J$8,J!$A$1:$ZZ$1,0))&lt;&gt;"",INDEX(J!$A$1:$ZZ$200,MATCH($A43,J!$A$1:$A$200,0),MATCH(J$8,J!$A$1:$ZZ$1,0)),""),"")</f>
        <v/>
      </c>
      <c r="K43" s="10"/>
      <c r="L43" s="41">
        <v>2002</v>
      </c>
      <c r="M43" s="43">
        <f>IFERROR(IF(INDEX(J!$A$1:$ZZ$200,MATCH($A43,J!$A$1:$A$200,0),MATCH(M$8,J!$A$1:$ZZ$1,0))&lt;&gt;"",INDEX(J!$A$1:$ZZ$200,MATCH($A43,J!$A$1:$A$200,0),MATCH(M$8,J!$A$1:$ZZ$1,0)),""),"")</f>
        <v>2.73</v>
      </c>
      <c r="N43" s="43">
        <f>IFERROR(IF(INDEX(J!$A$1:$ZZ$200,MATCH($A43,J!$A$1:$A$200,0),MATCH(N$8,J!$A$1:$ZZ$1,0))&lt;&gt;"",INDEX(J!$A$1:$ZZ$200,MATCH($A43,J!$A$1:$A$200,0),MATCH(N$8,J!$A$1:$ZZ$1,0)),""),"")</f>
        <v>1.5</v>
      </c>
      <c r="O43" s="43">
        <f>IFERROR(IF(INDEX(J!$A$1:$ZZ$200,MATCH($A43,J!$A$1:$A$200,0),MATCH(O$8,J!$A$1:$ZZ$1,0))&lt;&gt;"",INDEX(J!$A$1:$ZZ$200,MATCH($A43,J!$A$1:$A$200,0),MATCH(O$8,J!$A$1:$ZZ$1,0)),""),"")</f>
        <v>1.66</v>
      </c>
      <c r="P43" s="10"/>
      <c r="Q43" s="41">
        <v>2002</v>
      </c>
      <c r="R43" s="43">
        <f>IFERROR(IF(INDEX(J!$A$1:$ZZ$200,MATCH($A43,J!$A$1:$A$200,0),MATCH(R$8,J!$A$1:$ZZ$1,0))&lt;&gt;"",INDEX(J!$A$1:$ZZ$200,MATCH($A43,J!$A$1:$A$200,0),MATCH(R$8,J!$A$1:$ZZ$1,0)),""),"")</f>
        <v>8.9499999999999993</v>
      </c>
      <c r="S43" s="43">
        <f>IFERROR(IF(INDEX(J!$A$1:$ZZ$200,MATCH($A43,J!$A$1:$A$200,0),MATCH(S$8,J!$A$1:$ZZ$1,0))&lt;&gt;"",INDEX(J!$A$1:$ZZ$200,MATCH($A43,J!$A$1:$A$200,0),MATCH(S$8,J!$A$1:$ZZ$1,0)),""),"")</f>
        <v>68.349999999999994</v>
      </c>
      <c r="T43" s="43">
        <f>IFERROR(IF(INDEX(J!$A$1:$ZZ$200,MATCH($A43,J!$A$1:$A$200,0),MATCH(T$8,J!$A$1:$ZZ$1,0))&lt;&gt;"",INDEX(J!$A$1:$ZZ$200,MATCH($A43,J!$A$1:$A$200,0),MATCH(T$8,J!$A$1:$ZZ$1,0)),""),"")</f>
        <v>30.43</v>
      </c>
      <c r="U43" s="43">
        <f>IFERROR(IF(INDEX(J!$A$1:$ZZ$200,MATCH($A43,J!$A$1:$A$200,0),MATCH(U$8,J!$A$1:$ZZ$1,0))&lt;&gt;"",INDEX(J!$A$1:$ZZ$200,MATCH($A43,J!$A$1:$A$200,0),MATCH(U$8,J!$A$1:$ZZ$1,0)),""),"")</f>
        <v>10.24</v>
      </c>
    </row>
    <row r="44" spans="1:21">
      <c r="A44" s="41">
        <f t="shared" si="0"/>
        <v>2003</v>
      </c>
      <c r="B44" s="42">
        <f>IFERROR(IF(INDEX(J!$A$1:$ZZ$200,MATCH($A44,J!$A$1:$A$200,0),MATCH(B$8,J!$A$1:$ZZ$1,0))&lt;&gt;"",INDEX(J!$A$1:$ZZ$200,MATCH($A44,J!$A$1:$A$200,0),MATCH(B$8,J!$A$1:$ZZ$1,0)),""),"")</f>
        <v>2884.35</v>
      </c>
      <c r="C44" s="43">
        <f>IFERROR(IF(INDEX(J!$A$1:$ZZ$200,MATCH($A44,J!$A$1:$A$200,0),MATCH(C$8,J!$A$1:$ZZ$1,0))&lt;&gt;"",INDEX(J!$A$1:$ZZ$200,MATCH($A44,J!$A$1:$A$200,0),MATCH(C$8,J!$A$1:$ZZ$1,0)),""),"")</f>
        <v>35.369999999999997</v>
      </c>
      <c r="D44" s="10"/>
      <c r="E44" s="41">
        <v>2003</v>
      </c>
      <c r="F44" s="43">
        <f>IFERROR(IF(INDEX(J!$A$1:$ZZ$200,MATCH($A44,J!$A$1:$A$200,0),MATCH(F$8,J!$A$1:$ZZ$1,0))&lt;&gt;"",INDEX(J!$A$1:$ZZ$200,MATCH($A44,J!$A$1:$A$200,0),MATCH(F$8,J!$A$1:$ZZ$1,0)),""),"")</f>
        <v>1.61</v>
      </c>
      <c r="G44" s="43">
        <f>IFERROR(IF(INDEX(J!$A$1:$ZZ$200,MATCH($A44,J!$A$1:$A$200,0),MATCH(G$8,J!$A$1:$ZZ$1,0))&lt;&gt;"",INDEX(J!$A$1:$ZZ$200,MATCH($A44,J!$A$1:$A$200,0),MATCH(G$8,J!$A$1:$ZZ$1,0)),""),"")</f>
        <v>0.5</v>
      </c>
      <c r="H44" s="43">
        <f>IFERROR(IF(INDEX(J!$A$1:$ZZ$200,MATCH($A44,J!$A$1:$A$200,0),MATCH(H$8,J!$A$1:$ZZ$1,0))&lt;&gt;"",INDEX(J!$A$1:$ZZ$200,MATCH($A44,J!$A$1:$A$200,0),MATCH(H$8,J!$A$1:$ZZ$1,0)),""),"")</f>
        <v>0.4</v>
      </c>
      <c r="I44" s="43">
        <f>IFERROR(IF(INDEX(J!$A$1:$ZZ$200,MATCH($A44,J!$A$1:$A$200,0),MATCH(I$8,J!$A$1:$ZZ$1,0))&lt;&gt;"",INDEX(J!$A$1:$ZZ$200,MATCH($A44,J!$A$1:$A$200,0),MATCH(I$8,J!$A$1:$ZZ$1,0)),""),"")</f>
        <v>0.85</v>
      </c>
      <c r="J44" s="43" t="str">
        <f>IFERROR(IF(INDEX(J!$A$1:$ZZ$200,MATCH($A44,J!$A$1:$A$200,0),MATCH(J$8,J!$A$1:$ZZ$1,0))&lt;&gt;"",INDEX(J!$A$1:$ZZ$200,MATCH($A44,J!$A$1:$A$200,0),MATCH(J$8,J!$A$1:$ZZ$1,0)),""),"")</f>
        <v/>
      </c>
      <c r="K44" s="10"/>
      <c r="L44" s="41">
        <v>2003</v>
      </c>
      <c r="M44" s="43">
        <f>IFERROR(IF(INDEX(J!$A$1:$ZZ$200,MATCH($A44,J!$A$1:$A$200,0),MATCH(M$8,J!$A$1:$ZZ$1,0))&lt;&gt;"",INDEX(J!$A$1:$ZZ$200,MATCH($A44,J!$A$1:$A$200,0),MATCH(M$8,J!$A$1:$ZZ$1,0)),""),"")</f>
        <v>1.03</v>
      </c>
      <c r="N44" s="43">
        <f>IFERROR(IF(INDEX(J!$A$1:$ZZ$200,MATCH($A44,J!$A$1:$A$200,0),MATCH(N$8,J!$A$1:$ZZ$1,0))&lt;&gt;"",INDEX(J!$A$1:$ZZ$200,MATCH($A44,J!$A$1:$A$200,0),MATCH(N$8,J!$A$1:$ZZ$1,0)),""),"")</f>
        <v>0.34</v>
      </c>
      <c r="O44" s="43">
        <f>IFERROR(IF(INDEX(J!$A$1:$ZZ$200,MATCH($A44,J!$A$1:$A$200,0),MATCH(O$8,J!$A$1:$ZZ$1,0))&lt;&gt;"",INDEX(J!$A$1:$ZZ$200,MATCH($A44,J!$A$1:$A$200,0),MATCH(O$8,J!$A$1:$ZZ$1,0)),""),"")</f>
        <v>1.1200000000000001</v>
      </c>
      <c r="P44" s="10"/>
      <c r="Q44" s="41">
        <v>2003</v>
      </c>
      <c r="R44" s="43">
        <f>IFERROR(IF(INDEX(J!$A$1:$ZZ$200,MATCH($A44,J!$A$1:$A$200,0),MATCH(R$8,J!$A$1:$ZZ$1,0))&lt;&gt;"",INDEX(J!$A$1:$ZZ$200,MATCH($A44,J!$A$1:$A$200,0),MATCH(R$8,J!$A$1:$ZZ$1,0)),""),"")</f>
        <v>8.92</v>
      </c>
      <c r="S44" s="43">
        <f>IFERROR(IF(INDEX(J!$A$1:$ZZ$200,MATCH($A44,J!$A$1:$A$200,0),MATCH(S$8,J!$A$1:$ZZ$1,0))&lt;&gt;"",INDEX(J!$A$1:$ZZ$200,MATCH($A44,J!$A$1:$A$200,0),MATCH(S$8,J!$A$1:$ZZ$1,0)),""),"")</f>
        <v>68.7</v>
      </c>
      <c r="T44" s="43">
        <f>IFERROR(IF(INDEX(J!$A$1:$ZZ$200,MATCH($A44,J!$A$1:$A$200,0),MATCH(T$8,J!$A$1:$ZZ$1,0))&lt;&gt;"",INDEX(J!$A$1:$ZZ$200,MATCH($A44,J!$A$1:$A$200,0),MATCH(T$8,J!$A$1:$ZZ$1,0)),""),"")</f>
        <v>31.3</v>
      </c>
      <c r="U44" s="43">
        <f>IFERROR(IF(INDEX(J!$A$1:$ZZ$200,MATCH($A44,J!$A$1:$A$200,0),MATCH(U$8,J!$A$1:$ZZ$1,0))&lt;&gt;"",INDEX(J!$A$1:$ZZ$200,MATCH($A44,J!$A$1:$A$200,0),MATCH(U$8,J!$A$1:$ZZ$1,0)),""),"")</f>
        <v>10.53</v>
      </c>
    </row>
    <row r="45" spans="1:21">
      <c r="A45" s="41">
        <f t="shared" si="0"/>
        <v>2004</v>
      </c>
      <c r="B45" s="42">
        <f>IFERROR(IF(INDEX(J!$A$1:$ZZ$200,MATCH($A45,J!$A$1:$A$200,0),MATCH(B$8,J!$A$1:$ZZ$1,0))&lt;&gt;"",INDEX(J!$A$1:$ZZ$200,MATCH($A45,J!$A$1:$A$200,0),MATCH(B$8,J!$A$1:$ZZ$1,0)),""),"")</f>
        <v>2917.72</v>
      </c>
      <c r="C45" s="43">
        <f>IFERROR(IF(INDEX(J!$A$1:$ZZ$200,MATCH($A45,J!$A$1:$A$200,0),MATCH(C$8,J!$A$1:$ZZ$1,0))&lt;&gt;"",INDEX(J!$A$1:$ZZ$200,MATCH($A45,J!$A$1:$A$200,0),MATCH(C$8,J!$A$1:$ZZ$1,0)),""),"")</f>
        <v>35.82</v>
      </c>
      <c r="D45" s="10"/>
      <c r="E45" s="41">
        <v>2004</v>
      </c>
      <c r="F45" s="43">
        <f>IFERROR(IF(INDEX(J!$A$1:$ZZ$200,MATCH($A45,J!$A$1:$A$200,0),MATCH(F$8,J!$A$1:$ZZ$1,0))&lt;&gt;"",INDEX(J!$A$1:$ZZ$200,MATCH($A45,J!$A$1:$A$200,0),MATCH(F$8,J!$A$1:$ZZ$1,0)),""),"")</f>
        <v>1.61</v>
      </c>
      <c r="G45" s="43">
        <f>IFERROR(IF(INDEX(J!$A$1:$ZZ$200,MATCH($A45,J!$A$1:$A$200,0),MATCH(G$8,J!$A$1:$ZZ$1,0))&lt;&gt;"",INDEX(J!$A$1:$ZZ$200,MATCH($A45,J!$A$1:$A$200,0),MATCH(G$8,J!$A$1:$ZZ$1,0)),""),"")</f>
        <v>0.45</v>
      </c>
      <c r="H45" s="43">
        <f>IFERROR(IF(INDEX(J!$A$1:$ZZ$200,MATCH($A45,J!$A$1:$A$200,0),MATCH(H$8,J!$A$1:$ZZ$1,0))&lt;&gt;"",INDEX(J!$A$1:$ZZ$200,MATCH($A45,J!$A$1:$A$200,0),MATCH(H$8,J!$A$1:$ZZ$1,0)),""),"")</f>
        <v>0.32</v>
      </c>
      <c r="I45" s="43">
        <f>IFERROR(IF(INDEX(J!$A$1:$ZZ$200,MATCH($A45,J!$A$1:$A$200,0),MATCH(I$8,J!$A$1:$ZZ$1,0))&lt;&gt;"",INDEX(J!$A$1:$ZZ$200,MATCH($A45,J!$A$1:$A$200,0),MATCH(I$8,J!$A$1:$ZZ$1,0)),""),"")</f>
        <v>1.01</v>
      </c>
      <c r="J45" s="43" t="str">
        <f>IFERROR(IF(INDEX(J!$A$1:$ZZ$200,MATCH($A45,J!$A$1:$A$200,0),MATCH(J$8,J!$A$1:$ZZ$1,0))&lt;&gt;"",INDEX(J!$A$1:$ZZ$200,MATCH($A45,J!$A$1:$A$200,0),MATCH(J$8,J!$A$1:$ZZ$1,0)),""),"")</f>
        <v/>
      </c>
      <c r="K45" s="10"/>
      <c r="L45" s="41">
        <v>2004</v>
      </c>
      <c r="M45" s="43">
        <f>IFERROR(IF(INDEX(J!$A$1:$ZZ$200,MATCH($A45,J!$A$1:$A$200,0),MATCH(M$8,J!$A$1:$ZZ$1,0))&lt;&gt;"",INDEX(J!$A$1:$ZZ$200,MATCH($A45,J!$A$1:$A$200,0),MATCH(M$8,J!$A$1:$ZZ$1,0)),""),"")</f>
        <v>0.87</v>
      </c>
      <c r="N45" s="43">
        <f>IFERROR(IF(INDEX(J!$A$1:$ZZ$200,MATCH($A45,J!$A$1:$A$200,0),MATCH(N$8,J!$A$1:$ZZ$1,0))&lt;&gt;"",INDEX(J!$A$1:$ZZ$200,MATCH($A45,J!$A$1:$A$200,0),MATCH(N$8,J!$A$1:$ZZ$1,0)),""),"")</f>
        <v>0.49</v>
      </c>
      <c r="O45" s="43">
        <f>IFERROR(IF(INDEX(J!$A$1:$ZZ$200,MATCH($A45,J!$A$1:$A$200,0),MATCH(O$8,J!$A$1:$ZZ$1,0))&lt;&gt;"",INDEX(J!$A$1:$ZZ$200,MATCH($A45,J!$A$1:$A$200,0),MATCH(O$8,J!$A$1:$ZZ$1,0)),""),"")</f>
        <v>0.79</v>
      </c>
      <c r="P45" s="10"/>
      <c r="Q45" s="41">
        <v>2004</v>
      </c>
      <c r="R45" s="43">
        <f>IFERROR(IF(INDEX(J!$A$1:$ZZ$200,MATCH($A45,J!$A$1:$A$200,0),MATCH(R$8,J!$A$1:$ZZ$1,0))&lt;&gt;"",INDEX(J!$A$1:$ZZ$200,MATCH($A45,J!$A$1:$A$200,0),MATCH(R$8,J!$A$1:$ZZ$1,0)),""),"")</f>
        <v>8.81</v>
      </c>
      <c r="S45" s="43">
        <f>IFERROR(IF(INDEX(J!$A$1:$ZZ$200,MATCH($A45,J!$A$1:$A$200,0),MATCH(S$8,J!$A$1:$ZZ$1,0))&lt;&gt;"",INDEX(J!$A$1:$ZZ$200,MATCH($A45,J!$A$1:$A$200,0),MATCH(S$8,J!$A$1:$ZZ$1,0)),""),"")</f>
        <v>69.05</v>
      </c>
      <c r="T45" s="43">
        <f>IFERROR(IF(INDEX(J!$A$1:$ZZ$200,MATCH($A45,J!$A$1:$A$200,0),MATCH(T$8,J!$A$1:$ZZ$1,0))&lt;&gt;"",INDEX(J!$A$1:$ZZ$200,MATCH($A45,J!$A$1:$A$200,0),MATCH(T$8,J!$A$1:$ZZ$1,0)),""),"")</f>
        <v>32.75</v>
      </c>
      <c r="U45" s="43">
        <f>IFERROR(IF(INDEX(J!$A$1:$ZZ$200,MATCH($A45,J!$A$1:$A$200,0),MATCH(U$8,J!$A$1:$ZZ$1,0))&lt;&gt;"",INDEX(J!$A$1:$ZZ$200,MATCH($A45,J!$A$1:$A$200,0),MATCH(U$8,J!$A$1:$ZZ$1,0)),""),"")</f>
        <v>10.82</v>
      </c>
    </row>
    <row r="46" spans="1:21">
      <c r="A46" s="41">
        <f t="shared" si="0"/>
        <v>2005</v>
      </c>
      <c r="B46" s="42">
        <f>IFERROR(IF(INDEX(J!$A$1:$ZZ$200,MATCH($A46,J!$A$1:$A$200,0),MATCH(B$8,J!$A$1:$ZZ$1,0))&lt;&gt;"",INDEX(J!$A$1:$ZZ$200,MATCH($A46,J!$A$1:$A$200,0),MATCH(B$8,J!$A$1:$ZZ$1,0)),""),"")</f>
        <v>2970.65</v>
      </c>
      <c r="C46" s="43">
        <f>IFERROR(IF(INDEX(J!$A$1:$ZZ$200,MATCH($A46,J!$A$1:$A$200,0),MATCH(C$8,J!$A$1:$ZZ$1,0))&lt;&gt;"",INDEX(J!$A$1:$ZZ$200,MATCH($A46,J!$A$1:$A$200,0),MATCH(C$8,J!$A$1:$ZZ$1,0)),""),"")</f>
        <v>36.520000000000003</v>
      </c>
      <c r="D46" s="10"/>
      <c r="E46" s="41">
        <v>2005</v>
      </c>
      <c r="F46" s="43">
        <f>IFERROR(IF(INDEX(J!$A$1:$ZZ$200,MATCH($A46,J!$A$1:$A$200,0),MATCH(F$8,J!$A$1:$ZZ$1,0))&lt;&gt;"",INDEX(J!$A$1:$ZZ$200,MATCH($A46,J!$A$1:$A$200,0),MATCH(F$8,J!$A$1:$ZZ$1,0)),""),"")</f>
        <v>2.17</v>
      </c>
      <c r="G46" s="43">
        <f>IFERROR(IF(INDEX(J!$A$1:$ZZ$200,MATCH($A46,J!$A$1:$A$200,0),MATCH(G$8,J!$A$1:$ZZ$1,0))&lt;&gt;"",INDEX(J!$A$1:$ZZ$200,MATCH($A46,J!$A$1:$A$200,0),MATCH(G$8,J!$A$1:$ZZ$1,0)),""),"")</f>
        <v>0.43</v>
      </c>
      <c r="H46" s="43">
        <f>IFERROR(IF(INDEX(J!$A$1:$ZZ$200,MATCH($A46,J!$A$1:$A$200,0),MATCH(H$8,J!$A$1:$ZZ$1,0))&lt;&gt;"",INDEX(J!$A$1:$ZZ$200,MATCH($A46,J!$A$1:$A$200,0),MATCH(H$8,J!$A$1:$ZZ$1,0)),""),"")</f>
        <v>0.65</v>
      </c>
      <c r="I46" s="43">
        <f>IFERROR(IF(INDEX(J!$A$1:$ZZ$200,MATCH($A46,J!$A$1:$A$200,0),MATCH(I$8,J!$A$1:$ZZ$1,0))&lt;&gt;"",INDEX(J!$A$1:$ZZ$200,MATCH($A46,J!$A$1:$A$200,0),MATCH(I$8,J!$A$1:$ZZ$1,0)),""),"")</f>
        <v>1.24</v>
      </c>
      <c r="J46" s="43" t="str">
        <f>IFERROR(IF(INDEX(J!$A$1:$ZZ$200,MATCH($A46,J!$A$1:$A$200,0),MATCH(J$8,J!$A$1:$ZZ$1,0))&lt;&gt;"",INDEX(J!$A$1:$ZZ$200,MATCH($A46,J!$A$1:$A$200,0),MATCH(J$8,J!$A$1:$ZZ$1,0)),""),"")</f>
        <v/>
      </c>
      <c r="K46" s="10"/>
      <c r="L46" s="41">
        <v>2005</v>
      </c>
      <c r="M46" s="43">
        <f>IFERROR(IF(INDEX(J!$A$1:$ZZ$200,MATCH($A46,J!$A$1:$A$200,0),MATCH(M$8,J!$A$1:$ZZ$1,0))&lt;&gt;"",INDEX(J!$A$1:$ZZ$200,MATCH($A46,J!$A$1:$A$200,0),MATCH(M$8,J!$A$1:$ZZ$1,0)),""),"")</f>
        <v>-0.01</v>
      </c>
      <c r="N46" s="43">
        <f>IFERROR(IF(INDEX(J!$A$1:$ZZ$200,MATCH($A46,J!$A$1:$A$200,0),MATCH(N$8,J!$A$1:$ZZ$1,0))&lt;&gt;"",INDEX(J!$A$1:$ZZ$200,MATCH($A46,J!$A$1:$A$200,0),MATCH(N$8,J!$A$1:$ZZ$1,0)),""),"")</f>
        <v>-0.47</v>
      </c>
      <c r="O46" s="43">
        <f>IFERROR(IF(INDEX(J!$A$1:$ZZ$200,MATCH($A46,J!$A$1:$A$200,0),MATCH(O$8,J!$A$1:$ZZ$1,0))&lt;&gt;"",INDEX(J!$A$1:$ZZ$200,MATCH($A46,J!$A$1:$A$200,0),MATCH(O$8,J!$A$1:$ZZ$1,0)),""),"")</f>
        <v>0.87</v>
      </c>
      <c r="P46" s="10"/>
      <c r="Q46" s="41">
        <v>2005</v>
      </c>
      <c r="R46" s="43">
        <f>IFERROR(IF(INDEX(J!$A$1:$ZZ$200,MATCH($A46,J!$A$1:$A$200,0),MATCH(R$8,J!$A$1:$ZZ$1,0))&lt;&gt;"",INDEX(J!$A$1:$ZZ$200,MATCH($A46,J!$A$1:$A$200,0),MATCH(R$8,J!$A$1:$ZZ$1,0)),""),"")</f>
        <v>8.6199999999999992</v>
      </c>
      <c r="S46" s="43">
        <f>IFERROR(IF(INDEX(J!$A$1:$ZZ$200,MATCH($A46,J!$A$1:$A$200,0),MATCH(S$8,J!$A$1:$ZZ$1,0))&lt;&gt;"",INDEX(J!$A$1:$ZZ$200,MATCH($A46,J!$A$1:$A$200,0),MATCH(S$8,J!$A$1:$ZZ$1,0)),""),"")</f>
        <v>69.39</v>
      </c>
      <c r="T46" s="43">
        <f>IFERROR(IF(INDEX(J!$A$1:$ZZ$200,MATCH($A46,J!$A$1:$A$200,0),MATCH(T$8,J!$A$1:$ZZ$1,0))&lt;&gt;"",INDEX(J!$A$1:$ZZ$200,MATCH($A46,J!$A$1:$A$200,0),MATCH(T$8,J!$A$1:$ZZ$1,0)),""),"")</f>
        <v>33.57</v>
      </c>
      <c r="U46" s="43">
        <f>IFERROR(IF(INDEX(J!$A$1:$ZZ$200,MATCH($A46,J!$A$1:$A$200,0),MATCH(U$8,J!$A$1:$ZZ$1,0))&lt;&gt;"",INDEX(J!$A$1:$ZZ$200,MATCH($A46,J!$A$1:$A$200,0),MATCH(U$8,J!$A$1:$ZZ$1,0)),""),"")</f>
        <v>11.14</v>
      </c>
    </row>
    <row r="47" spans="1:21">
      <c r="A47" s="41">
        <f t="shared" si="0"/>
        <v>2006</v>
      </c>
      <c r="B47" s="42">
        <f>IFERROR(IF(INDEX(J!$A$1:$ZZ$200,MATCH($A47,J!$A$1:$A$200,0),MATCH(B$8,J!$A$1:$ZZ$1,0))&lt;&gt;"",INDEX(J!$A$1:$ZZ$200,MATCH($A47,J!$A$1:$A$200,0),MATCH(B$8,J!$A$1:$ZZ$1,0)),""),"")</f>
        <v>3023.87</v>
      </c>
      <c r="C47" s="43">
        <f>IFERROR(IF(INDEX(J!$A$1:$ZZ$200,MATCH($A47,J!$A$1:$A$200,0),MATCH(C$8,J!$A$1:$ZZ$1,0))&lt;&gt;"",INDEX(J!$A$1:$ZZ$200,MATCH($A47,J!$A$1:$A$200,0),MATCH(C$8,J!$A$1:$ZZ$1,0)),""),"")</f>
        <v>37.25</v>
      </c>
      <c r="D47" s="10"/>
      <c r="E47" s="41">
        <v>2006</v>
      </c>
      <c r="F47" s="43">
        <f>IFERROR(IF(INDEX(J!$A$1:$ZZ$200,MATCH($A47,J!$A$1:$A$200,0),MATCH(F$8,J!$A$1:$ZZ$1,0))&lt;&gt;"",INDEX(J!$A$1:$ZZ$200,MATCH($A47,J!$A$1:$A$200,0),MATCH(F$8,J!$A$1:$ZZ$1,0)),""),"")</f>
        <v>2.15</v>
      </c>
      <c r="G47" s="43">
        <f>IFERROR(IF(INDEX(J!$A$1:$ZZ$200,MATCH($A47,J!$A$1:$A$200,0),MATCH(G$8,J!$A$1:$ZZ$1,0))&lt;&gt;"",INDEX(J!$A$1:$ZZ$200,MATCH($A47,J!$A$1:$A$200,0),MATCH(G$8,J!$A$1:$ZZ$1,0)),""),"")</f>
        <v>0.47</v>
      </c>
      <c r="H47" s="43">
        <f>IFERROR(IF(INDEX(J!$A$1:$ZZ$200,MATCH($A47,J!$A$1:$A$200,0),MATCH(H$8,J!$A$1:$ZZ$1,0))&lt;&gt;"",INDEX(J!$A$1:$ZZ$200,MATCH($A47,J!$A$1:$A$200,0),MATCH(H$8,J!$A$1:$ZZ$1,0)),""),"")</f>
        <v>0.75</v>
      </c>
      <c r="I47" s="43">
        <f>IFERROR(IF(INDEX(J!$A$1:$ZZ$200,MATCH($A47,J!$A$1:$A$200,0),MATCH(I$8,J!$A$1:$ZZ$1,0))&lt;&gt;"",INDEX(J!$A$1:$ZZ$200,MATCH($A47,J!$A$1:$A$200,0),MATCH(I$8,J!$A$1:$ZZ$1,0)),""),"")</f>
        <v>1.0900000000000001</v>
      </c>
      <c r="J47" s="43" t="str">
        <f>IFERROR(IF(INDEX(J!$A$1:$ZZ$200,MATCH($A47,J!$A$1:$A$200,0),MATCH(J$8,J!$A$1:$ZZ$1,0))&lt;&gt;"",INDEX(J!$A$1:$ZZ$200,MATCH($A47,J!$A$1:$A$200,0),MATCH(J$8,J!$A$1:$ZZ$1,0)),""),"")</f>
        <v/>
      </c>
      <c r="K47" s="10"/>
      <c r="L47" s="41">
        <v>2006</v>
      </c>
      <c r="M47" s="43">
        <f>IFERROR(IF(INDEX(J!$A$1:$ZZ$200,MATCH($A47,J!$A$1:$A$200,0),MATCH(M$8,J!$A$1:$ZZ$1,0))&lt;&gt;"",INDEX(J!$A$1:$ZZ$200,MATCH($A47,J!$A$1:$A$200,0),MATCH(M$8,J!$A$1:$ZZ$1,0)),""),"")</f>
        <v>2.1</v>
      </c>
      <c r="N47" s="43">
        <f>IFERROR(IF(INDEX(J!$A$1:$ZZ$200,MATCH($A47,J!$A$1:$A$200,0),MATCH(N$8,J!$A$1:$ZZ$1,0))&lt;&gt;"",INDEX(J!$A$1:$ZZ$200,MATCH($A47,J!$A$1:$A$200,0),MATCH(N$8,J!$A$1:$ZZ$1,0)),""),"")</f>
        <v>0.45</v>
      </c>
      <c r="O47" s="43">
        <f>IFERROR(IF(INDEX(J!$A$1:$ZZ$200,MATCH($A47,J!$A$1:$A$200,0),MATCH(O$8,J!$A$1:$ZZ$1,0))&lt;&gt;"",INDEX(J!$A$1:$ZZ$200,MATCH($A47,J!$A$1:$A$200,0),MATCH(O$8,J!$A$1:$ZZ$1,0)),""),"")</f>
        <v>2.09</v>
      </c>
      <c r="P47" s="10"/>
      <c r="Q47" s="41">
        <v>2006</v>
      </c>
      <c r="R47" s="43">
        <f>IFERROR(IF(INDEX(J!$A$1:$ZZ$200,MATCH($A47,J!$A$1:$A$200,0),MATCH(R$8,J!$A$1:$ZZ$1,0))&lt;&gt;"",INDEX(J!$A$1:$ZZ$200,MATCH($A47,J!$A$1:$A$200,0),MATCH(R$8,J!$A$1:$ZZ$1,0)),""),"")</f>
        <v>8.34</v>
      </c>
      <c r="S47" s="43">
        <f>IFERROR(IF(INDEX(J!$A$1:$ZZ$200,MATCH($A47,J!$A$1:$A$200,0),MATCH(S$8,J!$A$1:$ZZ$1,0))&lt;&gt;"",INDEX(J!$A$1:$ZZ$200,MATCH($A47,J!$A$1:$A$200,0),MATCH(S$8,J!$A$1:$ZZ$1,0)),""),"")</f>
        <v>69.73</v>
      </c>
      <c r="T47" s="43">
        <f>IFERROR(IF(INDEX(J!$A$1:$ZZ$200,MATCH($A47,J!$A$1:$A$200,0),MATCH(T$8,J!$A$1:$ZZ$1,0))&lt;&gt;"",INDEX(J!$A$1:$ZZ$200,MATCH($A47,J!$A$1:$A$200,0),MATCH(T$8,J!$A$1:$ZZ$1,0)),""),"")</f>
        <v>33.96</v>
      </c>
      <c r="U47" s="43">
        <f>IFERROR(IF(INDEX(J!$A$1:$ZZ$200,MATCH($A47,J!$A$1:$A$200,0),MATCH(U$8,J!$A$1:$ZZ$1,0))&lt;&gt;"",INDEX(J!$A$1:$ZZ$200,MATCH($A47,J!$A$1:$A$200,0),MATCH(U$8,J!$A$1:$ZZ$1,0)),""),"")</f>
        <v>11.2</v>
      </c>
    </row>
    <row r="48" spans="1:21">
      <c r="A48" s="41">
        <f t="shared" si="0"/>
        <v>2007</v>
      </c>
      <c r="B48" s="42">
        <f>IFERROR(IF(INDEX(J!$A$1:$ZZ$200,MATCH($A48,J!$A$1:$A$200,0),MATCH(B$8,J!$A$1:$ZZ$1,0))&lt;&gt;"",INDEX(J!$A$1:$ZZ$200,MATCH($A48,J!$A$1:$A$200,0),MATCH(B$8,J!$A$1:$ZZ$1,0)),""),"")</f>
        <v>3081.51</v>
      </c>
      <c r="C48" s="43">
        <f>IFERROR(IF(INDEX(J!$A$1:$ZZ$200,MATCH($A48,J!$A$1:$A$200,0),MATCH(C$8,J!$A$1:$ZZ$1,0))&lt;&gt;"",INDEX(J!$A$1:$ZZ$200,MATCH($A48,J!$A$1:$A$200,0),MATCH(C$8,J!$A$1:$ZZ$1,0)),""),"")</f>
        <v>38.049999999999997</v>
      </c>
      <c r="D48" s="10"/>
      <c r="E48" s="41">
        <v>2007</v>
      </c>
      <c r="F48" s="43">
        <f>IFERROR(IF(INDEX(J!$A$1:$ZZ$200,MATCH($A48,J!$A$1:$A$200,0),MATCH(F$8,J!$A$1:$ZZ$1,0))&lt;&gt;"",INDEX(J!$A$1:$ZZ$200,MATCH($A48,J!$A$1:$A$200,0),MATCH(F$8,J!$A$1:$ZZ$1,0)),""),"")</f>
        <v>2.29</v>
      </c>
      <c r="G48" s="43">
        <f>IFERROR(IF(INDEX(J!$A$1:$ZZ$200,MATCH($A48,J!$A$1:$A$200,0),MATCH(G$8,J!$A$1:$ZZ$1,0))&lt;&gt;"",INDEX(J!$A$1:$ZZ$200,MATCH($A48,J!$A$1:$A$200,0),MATCH(G$8,J!$A$1:$ZZ$1,0)),""),"")</f>
        <v>0.54</v>
      </c>
      <c r="H48" s="43">
        <f>IFERROR(IF(INDEX(J!$A$1:$ZZ$200,MATCH($A48,J!$A$1:$A$200,0),MATCH(H$8,J!$A$1:$ZZ$1,0))&lt;&gt;"",INDEX(J!$A$1:$ZZ$200,MATCH($A48,J!$A$1:$A$200,0),MATCH(H$8,J!$A$1:$ZZ$1,0)),""),"")</f>
        <v>0.85</v>
      </c>
      <c r="I48" s="43">
        <f>IFERROR(IF(INDEX(J!$A$1:$ZZ$200,MATCH($A48,J!$A$1:$A$200,0),MATCH(I$8,J!$A$1:$ZZ$1,0))&lt;&gt;"",INDEX(J!$A$1:$ZZ$200,MATCH($A48,J!$A$1:$A$200,0),MATCH(I$8,J!$A$1:$ZZ$1,0)),""),"")</f>
        <v>1.06</v>
      </c>
      <c r="J48" s="43" t="str">
        <f>IFERROR(IF(INDEX(J!$A$1:$ZZ$200,MATCH($A48,J!$A$1:$A$200,0),MATCH(J$8,J!$A$1:$ZZ$1,0))&lt;&gt;"",INDEX(J!$A$1:$ZZ$200,MATCH($A48,J!$A$1:$A$200,0),MATCH(J$8,J!$A$1:$ZZ$1,0)),""),"")</f>
        <v/>
      </c>
      <c r="K48" s="10"/>
      <c r="L48" s="41">
        <v>2007</v>
      </c>
      <c r="M48" s="43">
        <f>IFERROR(IF(INDEX(J!$A$1:$ZZ$200,MATCH($A48,J!$A$1:$A$200,0),MATCH(M$8,J!$A$1:$ZZ$1,0))&lt;&gt;"",INDEX(J!$A$1:$ZZ$200,MATCH($A48,J!$A$1:$A$200,0),MATCH(M$8,J!$A$1:$ZZ$1,0)),""),"")</f>
        <v>3.11</v>
      </c>
      <c r="N48" s="43">
        <f>IFERROR(IF(INDEX(J!$A$1:$ZZ$200,MATCH($A48,J!$A$1:$A$200,0),MATCH(N$8,J!$A$1:$ZZ$1,0))&lt;&gt;"",INDEX(J!$A$1:$ZZ$200,MATCH($A48,J!$A$1:$A$200,0),MATCH(N$8,J!$A$1:$ZZ$1,0)),""),"")</f>
        <v>0.97</v>
      </c>
      <c r="O48" s="43">
        <f>IFERROR(IF(INDEX(J!$A$1:$ZZ$200,MATCH($A48,J!$A$1:$A$200,0),MATCH(O$8,J!$A$1:$ZZ$1,0))&lt;&gt;"",INDEX(J!$A$1:$ZZ$200,MATCH($A48,J!$A$1:$A$200,0),MATCH(O$8,J!$A$1:$ZZ$1,0)),""),"")</f>
        <v>2.58</v>
      </c>
      <c r="P48" s="10"/>
      <c r="Q48" s="41">
        <v>2007</v>
      </c>
      <c r="R48" s="43">
        <f>IFERROR(IF(INDEX(J!$A$1:$ZZ$200,MATCH($A48,J!$A$1:$A$200,0),MATCH(R$8,J!$A$1:$ZZ$1,0))&lt;&gt;"",INDEX(J!$A$1:$ZZ$200,MATCH($A48,J!$A$1:$A$200,0),MATCH(R$8,J!$A$1:$ZZ$1,0)),""),"")</f>
        <v>7.98</v>
      </c>
      <c r="S48" s="43">
        <f>IFERROR(IF(INDEX(J!$A$1:$ZZ$200,MATCH($A48,J!$A$1:$A$200,0),MATCH(S$8,J!$A$1:$ZZ$1,0))&lt;&gt;"",INDEX(J!$A$1:$ZZ$200,MATCH($A48,J!$A$1:$A$200,0),MATCH(S$8,J!$A$1:$ZZ$1,0)),""),"")</f>
        <v>70.06</v>
      </c>
      <c r="T48" s="43">
        <f>IFERROR(IF(INDEX(J!$A$1:$ZZ$200,MATCH($A48,J!$A$1:$A$200,0),MATCH(T$8,J!$A$1:$ZZ$1,0))&lt;&gt;"",INDEX(J!$A$1:$ZZ$200,MATCH($A48,J!$A$1:$A$200,0),MATCH(T$8,J!$A$1:$ZZ$1,0)),""),"")</f>
        <v>33.85</v>
      </c>
      <c r="U48" s="43">
        <f>IFERROR(IF(INDEX(J!$A$1:$ZZ$200,MATCH($A48,J!$A$1:$A$200,0),MATCH(U$8,J!$A$1:$ZZ$1,0))&lt;&gt;"",INDEX(J!$A$1:$ZZ$200,MATCH($A48,J!$A$1:$A$200,0),MATCH(U$8,J!$A$1:$ZZ$1,0)),""),"")</f>
        <v>11.09</v>
      </c>
    </row>
    <row r="49" spans="1:21">
      <c r="A49" s="41">
        <f t="shared" si="0"/>
        <v>2008</v>
      </c>
      <c r="B49" s="42">
        <f>IFERROR(IF(INDEX(J!$A$1:$ZZ$200,MATCH($A49,J!$A$1:$A$200,0),MATCH(B$8,J!$A$1:$ZZ$1,0))&lt;&gt;"",INDEX(J!$A$1:$ZZ$200,MATCH($A49,J!$A$1:$A$200,0),MATCH(B$8,J!$A$1:$ZZ$1,0)),""),"")</f>
        <v>3119.81</v>
      </c>
      <c r="C49" s="43">
        <f>IFERROR(IF(INDEX(J!$A$1:$ZZ$200,MATCH($A49,J!$A$1:$A$200,0),MATCH(C$8,J!$A$1:$ZZ$1,0))&lt;&gt;"",INDEX(J!$A$1:$ZZ$200,MATCH($A49,J!$A$1:$A$200,0),MATCH(C$8,J!$A$1:$ZZ$1,0)),""),"")</f>
        <v>38.630000000000003</v>
      </c>
      <c r="D49" s="10"/>
      <c r="E49" s="41">
        <v>2008</v>
      </c>
      <c r="F49" s="43">
        <f>IFERROR(IF(INDEX(J!$A$1:$ZZ$200,MATCH($A49,J!$A$1:$A$200,0),MATCH(F$8,J!$A$1:$ZZ$1,0))&lt;&gt;"",INDEX(J!$A$1:$ZZ$200,MATCH($A49,J!$A$1:$A$200,0),MATCH(F$8,J!$A$1:$ZZ$1,0)),""),"")</f>
        <v>1.74</v>
      </c>
      <c r="G49" s="43">
        <f>IFERROR(IF(INDEX(J!$A$1:$ZZ$200,MATCH($A49,J!$A$1:$A$200,0),MATCH(G$8,J!$A$1:$ZZ$1,0))&lt;&gt;"",INDEX(J!$A$1:$ZZ$200,MATCH($A49,J!$A$1:$A$200,0),MATCH(G$8,J!$A$1:$ZZ$1,0)),""),"")</f>
        <v>0.56000000000000005</v>
      </c>
      <c r="H49" s="43">
        <f>IFERROR(IF(INDEX(J!$A$1:$ZZ$200,MATCH($A49,J!$A$1:$A$200,0),MATCH(H$8,J!$A$1:$ZZ$1,0))&lt;&gt;"",INDEX(J!$A$1:$ZZ$200,MATCH($A49,J!$A$1:$A$200,0),MATCH(H$8,J!$A$1:$ZZ$1,0)),""),"")</f>
        <v>0.46</v>
      </c>
      <c r="I49" s="43">
        <f>IFERROR(IF(INDEX(J!$A$1:$ZZ$200,MATCH($A49,J!$A$1:$A$200,0),MATCH(I$8,J!$A$1:$ZZ$1,0))&lt;&gt;"",INDEX(J!$A$1:$ZZ$200,MATCH($A49,J!$A$1:$A$200,0),MATCH(I$8,J!$A$1:$ZZ$1,0)),""),"")</f>
        <v>0.88</v>
      </c>
      <c r="J49" s="43" t="str">
        <f>IFERROR(IF(INDEX(J!$A$1:$ZZ$200,MATCH($A49,J!$A$1:$A$200,0),MATCH(J$8,J!$A$1:$ZZ$1,0))&lt;&gt;"",INDEX(J!$A$1:$ZZ$200,MATCH($A49,J!$A$1:$A$200,0),MATCH(J$8,J!$A$1:$ZZ$1,0)),""),"")</f>
        <v/>
      </c>
      <c r="K49" s="10"/>
      <c r="L49" s="41">
        <v>2008</v>
      </c>
      <c r="M49" s="43">
        <f>IFERROR(IF(INDEX(J!$A$1:$ZZ$200,MATCH($A49,J!$A$1:$A$200,0),MATCH(M$8,J!$A$1:$ZZ$1,0))&lt;&gt;"",INDEX(J!$A$1:$ZZ$200,MATCH($A49,J!$A$1:$A$200,0),MATCH(M$8,J!$A$1:$ZZ$1,0)),""),"")</f>
        <v>2.73</v>
      </c>
      <c r="N49" s="43">
        <f>IFERROR(IF(INDEX(J!$A$1:$ZZ$200,MATCH($A49,J!$A$1:$A$200,0),MATCH(N$8,J!$A$1:$ZZ$1,0))&lt;&gt;"",INDEX(J!$A$1:$ZZ$200,MATCH($A49,J!$A$1:$A$200,0),MATCH(N$8,J!$A$1:$ZZ$1,0)),""),"")</f>
        <v>1.28</v>
      </c>
      <c r="O49" s="43">
        <f>IFERROR(IF(INDEX(J!$A$1:$ZZ$200,MATCH($A49,J!$A$1:$A$200,0),MATCH(O$8,J!$A$1:$ZZ$1,0))&lt;&gt;"",INDEX(J!$A$1:$ZZ$200,MATCH($A49,J!$A$1:$A$200,0),MATCH(O$8,J!$A$1:$ZZ$1,0)),""),"")</f>
        <v>1.9</v>
      </c>
      <c r="P49" s="10"/>
      <c r="Q49" s="41">
        <v>2008</v>
      </c>
      <c r="R49" s="43">
        <f>IFERROR(IF(INDEX(J!$A$1:$ZZ$200,MATCH($A49,J!$A$1:$A$200,0),MATCH(R$8,J!$A$1:$ZZ$1,0))&lt;&gt;"",INDEX(J!$A$1:$ZZ$200,MATCH($A49,J!$A$1:$A$200,0),MATCH(R$8,J!$A$1:$ZZ$1,0)),""),"")</f>
        <v>7.52</v>
      </c>
      <c r="S49" s="43">
        <f>IFERROR(IF(INDEX(J!$A$1:$ZZ$200,MATCH($A49,J!$A$1:$A$200,0),MATCH(S$8,J!$A$1:$ZZ$1,0))&lt;&gt;"",INDEX(J!$A$1:$ZZ$200,MATCH($A49,J!$A$1:$A$200,0),MATCH(S$8,J!$A$1:$ZZ$1,0)),""),"")</f>
        <v>70.38</v>
      </c>
      <c r="T49" s="43">
        <f>IFERROR(IF(INDEX(J!$A$1:$ZZ$200,MATCH($A49,J!$A$1:$A$200,0),MATCH(T$8,J!$A$1:$ZZ$1,0))&lt;&gt;"",INDEX(J!$A$1:$ZZ$200,MATCH($A49,J!$A$1:$A$200,0),MATCH(T$8,J!$A$1:$ZZ$1,0)),""),"")</f>
        <v>34.619999999999997</v>
      </c>
      <c r="U49" s="43">
        <f>IFERROR(IF(INDEX(J!$A$1:$ZZ$200,MATCH($A49,J!$A$1:$A$200,0),MATCH(U$8,J!$A$1:$ZZ$1,0))&lt;&gt;"",INDEX(J!$A$1:$ZZ$200,MATCH($A49,J!$A$1:$A$200,0),MATCH(U$8,J!$A$1:$ZZ$1,0)),""),"")</f>
        <v>10.96</v>
      </c>
    </row>
    <row r="50" spans="1:21">
      <c r="A50" s="41">
        <f t="shared" si="0"/>
        <v>2009</v>
      </c>
      <c r="B50" s="42">
        <f>IFERROR(IF(INDEX(J!$A$1:$ZZ$200,MATCH($A50,J!$A$1:$A$200,0),MATCH(B$8,J!$A$1:$ZZ$1,0))&lt;&gt;"",INDEX(J!$A$1:$ZZ$200,MATCH($A50,J!$A$1:$A$200,0),MATCH(B$8,J!$A$1:$ZZ$1,0)),""),"")</f>
        <v>3148.72</v>
      </c>
      <c r="C50" s="43">
        <f>IFERROR(IF(INDEX(J!$A$1:$ZZ$200,MATCH($A50,J!$A$1:$A$200,0),MATCH(C$8,J!$A$1:$ZZ$1,0))&lt;&gt;"",INDEX(J!$A$1:$ZZ$200,MATCH($A50,J!$A$1:$A$200,0),MATCH(C$8,J!$A$1:$ZZ$1,0)),""),"")</f>
        <v>39.119999999999997</v>
      </c>
      <c r="D50" s="10"/>
      <c r="E50" s="41">
        <v>2009</v>
      </c>
      <c r="F50" s="43">
        <f>IFERROR(IF(INDEX(J!$A$1:$ZZ$200,MATCH($A50,J!$A$1:$A$200,0),MATCH(F$8,J!$A$1:$ZZ$1,0))&lt;&gt;"",INDEX(J!$A$1:$ZZ$200,MATCH($A50,J!$A$1:$A$200,0),MATCH(F$8,J!$A$1:$ZZ$1,0)),""),"")</f>
        <v>1.42</v>
      </c>
      <c r="G50" s="43">
        <f>IFERROR(IF(INDEX(J!$A$1:$ZZ$200,MATCH($A50,J!$A$1:$A$200,0),MATCH(G$8,J!$A$1:$ZZ$1,0))&lt;&gt;"",INDEX(J!$A$1:$ZZ$200,MATCH($A50,J!$A$1:$A$200,0),MATCH(G$8,J!$A$1:$ZZ$1,0)),""),"")</f>
        <v>0.44</v>
      </c>
      <c r="H50" s="43">
        <f>IFERROR(IF(INDEX(J!$A$1:$ZZ$200,MATCH($A50,J!$A$1:$A$200,0),MATCH(H$8,J!$A$1:$ZZ$1,0))&lt;&gt;"",INDEX(J!$A$1:$ZZ$200,MATCH($A50,J!$A$1:$A$200,0),MATCH(H$8,J!$A$1:$ZZ$1,0)),""),"")</f>
        <v>0.24</v>
      </c>
      <c r="I50" s="43">
        <f>IFERROR(IF(INDEX(J!$A$1:$ZZ$200,MATCH($A50,J!$A$1:$A$200,0),MATCH(I$8,J!$A$1:$ZZ$1,0))&lt;&gt;"",INDEX(J!$A$1:$ZZ$200,MATCH($A50,J!$A$1:$A$200,0),MATCH(I$8,J!$A$1:$ZZ$1,0)),""),"")</f>
        <v>0.9</v>
      </c>
      <c r="J50" s="43" t="str">
        <f>IFERROR(IF(INDEX(J!$A$1:$ZZ$200,MATCH($A50,J!$A$1:$A$200,0),MATCH(J$8,J!$A$1:$ZZ$1,0))&lt;&gt;"",INDEX(J!$A$1:$ZZ$200,MATCH($A50,J!$A$1:$A$200,0),MATCH(J$8,J!$A$1:$ZZ$1,0)),""),"")</f>
        <v/>
      </c>
      <c r="K50" s="10"/>
      <c r="L50" s="41">
        <v>2009</v>
      </c>
      <c r="M50" s="43">
        <f>IFERROR(IF(INDEX(J!$A$1:$ZZ$200,MATCH($A50,J!$A$1:$A$200,0),MATCH(M$8,J!$A$1:$ZZ$1,0))&lt;&gt;"",INDEX(J!$A$1:$ZZ$200,MATCH($A50,J!$A$1:$A$200,0),MATCH(M$8,J!$A$1:$ZZ$1,0)),""),"")</f>
        <v>-4.04</v>
      </c>
      <c r="N50" s="43">
        <f>IFERROR(IF(INDEX(J!$A$1:$ZZ$200,MATCH($A50,J!$A$1:$A$200,0),MATCH(N$8,J!$A$1:$ZZ$1,0))&lt;&gt;"",INDEX(J!$A$1:$ZZ$200,MATCH($A50,J!$A$1:$A$200,0),MATCH(N$8,J!$A$1:$ZZ$1,0)),""),"")</f>
        <v>-0.63</v>
      </c>
      <c r="O50" s="43">
        <f>IFERROR(IF(INDEX(J!$A$1:$ZZ$200,MATCH($A50,J!$A$1:$A$200,0),MATCH(O$8,J!$A$1:$ZZ$1,0))&lt;&gt;"",INDEX(J!$A$1:$ZZ$200,MATCH($A50,J!$A$1:$A$200,0),MATCH(O$8,J!$A$1:$ZZ$1,0)),""),"")</f>
        <v>-3.01</v>
      </c>
      <c r="P50" s="10"/>
      <c r="Q50" s="41">
        <v>2009</v>
      </c>
      <c r="R50" s="43">
        <f>IFERROR(IF(INDEX(J!$A$1:$ZZ$200,MATCH($A50,J!$A$1:$A$200,0),MATCH(R$8,J!$A$1:$ZZ$1,0))&lt;&gt;"",INDEX(J!$A$1:$ZZ$200,MATCH($A50,J!$A$1:$A$200,0),MATCH(R$8,J!$A$1:$ZZ$1,0)),""),"")</f>
        <v>7.02</v>
      </c>
      <c r="S50" s="43">
        <f>IFERROR(IF(INDEX(J!$A$1:$ZZ$200,MATCH($A50,J!$A$1:$A$200,0),MATCH(S$8,J!$A$1:$ZZ$1,0))&lt;&gt;"",INDEX(J!$A$1:$ZZ$200,MATCH($A50,J!$A$1:$A$200,0),MATCH(S$8,J!$A$1:$ZZ$1,0)),""),"")</f>
        <v>70.66</v>
      </c>
      <c r="T50" s="43">
        <f>IFERROR(IF(INDEX(J!$A$1:$ZZ$200,MATCH($A50,J!$A$1:$A$200,0),MATCH(T$8,J!$A$1:$ZZ$1,0))&lt;&gt;"",INDEX(J!$A$1:$ZZ$200,MATCH($A50,J!$A$1:$A$200,0),MATCH(T$8,J!$A$1:$ZZ$1,0)),""),"")</f>
        <v>35.56</v>
      </c>
      <c r="U50" s="43">
        <f>IFERROR(IF(INDEX(J!$A$1:$ZZ$200,MATCH($A50,J!$A$1:$A$200,0),MATCH(U$8,J!$A$1:$ZZ$1,0))&lt;&gt;"",INDEX(J!$A$1:$ZZ$200,MATCH($A50,J!$A$1:$A$200,0),MATCH(U$8,J!$A$1:$ZZ$1,0)),""),"")</f>
        <v>10.98</v>
      </c>
    </row>
    <row r="51" spans="1:21">
      <c r="A51" s="41">
        <f t="shared" si="0"/>
        <v>2010</v>
      </c>
      <c r="B51" s="42">
        <f>IFERROR(IF(INDEX(J!$A$1:$ZZ$200,MATCH($A51,J!$A$1:$A$200,0),MATCH(B$8,J!$A$1:$ZZ$1,0))&lt;&gt;"",INDEX(J!$A$1:$ZZ$200,MATCH($A51,J!$A$1:$A$200,0),MATCH(B$8,J!$A$1:$ZZ$1,0)),""),"")</f>
        <v>3183.15</v>
      </c>
      <c r="C51" s="43">
        <f>IFERROR(IF(INDEX(J!$A$1:$ZZ$200,MATCH($A51,J!$A$1:$A$200,0),MATCH(C$8,J!$A$1:$ZZ$1,0))&lt;&gt;"",INDEX(J!$A$1:$ZZ$200,MATCH($A51,J!$A$1:$A$200,0),MATCH(C$8,J!$A$1:$ZZ$1,0)),""),"")</f>
        <v>39.65</v>
      </c>
      <c r="D51" s="10"/>
      <c r="E51" s="41">
        <v>2010</v>
      </c>
      <c r="F51" s="43">
        <f>IFERROR(IF(INDEX(J!$A$1:$ZZ$200,MATCH($A51,J!$A$1:$A$200,0),MATCH(F$8,J!$A$1:$ZZ$1,0))&lt;&gt;"",INDEX(J!$A$1:$ZZ$200,MATCH($A51,J!$A$1:$A$200,0),MATCH(F$8,J!$A$1:$ZZ$1,0)),""),"")</f>
        <v>1.69</v>
      </c>
      <c r="G51" s="43">
        <f>IFERROR(IF(INDEX(J!$A$1:$ZZ$200,MATCH($A51,J!$A$1:$A$200,0),MATCH(G$8,J!$A$1:$ZZ$1,0))&lt;&gt;"",INDEX(J!$A$1:$ZZ$200,MATCH($A51,J!$A$1:$A$200,0),MATCH(G$8,J!$A$1:$ZZ$1,0)),""),"")</f>
        <v>0.36</v>
      </c>
      <c r="H51" s="43">
        <f>IFERROR(IF(INDEX(J!$A$1:$ZZ$200,MATCH($A51,J!$A$1:$A$200,0),MATCH(H$8,J!$A$1:$ZZ$1,0))&lt;&gt;"",INDEX(J!$A$1:$ZZ$200,MATCH($A51,J!$A$1:$A$200,0),MATCH(H$8,J!$A$1:$ZZ$1,0)),""),"")</f>
        <v>0.34</v>
      </c>
      <c r="I51" s="43">
        <f>IFERROR(IF(INDEX(J!$A$1:$ZZ$200,MATCH($A51,J!$A$1:$A$200,0),MATCH(I$8,J!$A$1:$ZZ$1,0))&lt;&gt;"",INDEX(J!$A$1:$ZZ$200,MATCH($A51,J!$A$1:$A$200,0),MATCH(I$8,J!$A$1:$ZZ$1,0)),""),"")</f>
        <v>1.17</v>
      </c>
      <c r="J51" s="43" t="str">
        <f>IFERROR(IF(INDEX(J!$A$1:$ZZ$200,MATCH($A51,J!$A$1:$A$200,0),MATCH(J$8,J!$A$1:$ZZ$1,0))&lt;&gt;"",INDEX(J!$A$1:$ZZ$200,MATCH($A51,J!$A$1:$A$200,0),MATCH(J$8,J!$A$1:$ZZ$1,0)),""),"")</f>
        <v/>
      </c>
      <c r="K51" s="10"/>
      <c r="L51" s="41">
        <v>2010</v>
      </c>
      <c r="M51" s="43">
        <f>IFERROR(IF(INDEX(J!$A$1:$ZZ$200,MATCH($A51,J!$A$1:$A$200,0),MATCH(M$8,J!$A$1:$ZZ$1,0))&lt;&gt;"",INDEX(J!$A$1:$ZZ$200,MATCH($A51,J!$A$1:$A$200,0),MATCH(M$8,J!$A$1:$ZZ$1,0)),""),"")</f>
        <v>-1.0900000000000001</v>
      </c>
      <c r="N51" s="43">
        <f>IFERROR(IF(INDEX(J!$A$1:$ZZ$200,MATCH($A51,J!$A$1:$A$200,0),MATCH(N$8,J!$A$1:$ZZ$1,0))&lt;&gt;"",INDEX(J!$A$1:$ZZ$200,MATCH($A51,J!$A$1:$A$200,0),MATCH(N$8,J!$A$1:$ZZ$1,0)),""),"")</f>
        <v>0.31</v>
      </c>
      <c r="O51" s="43">
        <f>IFERROR(IF(INDEX(J!$A$1:$ZZ$200,MATCH($A51,J!$A$1:$A$200,0),MATCH(O$8,J!$A$1:$ZZ$1,0))&lt;&gt;"",INDEX(J!$A$1:$ZZ$200,MATCH($A51,J!$A$1:$A$200,0),MATCH(O$8,J!$A$1:$ZZ$1,0)),""),"")</f>
        <v>-1.05</v>
      </c>
      <c r="P51" s="10"/>
      <c r="Q51" s="41">
        <v>2010</v>
      </c>
      <c r="R51" s="43">
        <f>IFERROR(IF(INDEX(J!$A$1:$ZZ$200,MATCH($A51,J!$A$1:$A$200,0),MATCH(R$8,J!$A$1:$ZZ$1,0))&lt;&gt;"",INDEX(J!$A$1:$ZZ$200,MATCH($A51,J!$A$1:$A$200,0),MATCH(R$8,J!$A$1:$ZZ$1,0)),""),"")</f>
        <v>6.54</v>
      </c>
      <c r="S51" s="43">
        <f>IFERROR(IF(INDEX(J!$A$1:$ZZ$200,MATCH($A51,J!$A$1:$A$200,0),MATCH(S$8,J!$A$1:$ZZ$1,0))&lt;&gt;"",INDEX(J!$A$1:$ZZ$200,MATCH($A51,J!$A$1:$A$200,0),MATCH(S$8,J!$A$1:$ZZ$1,0)),""),"")</f>
        <v>70.95</v>
      </c>
      <c r="T51" s="43">
        <f>IFERROR(IF(INDEX(J!$A$1:$ZZ$200,MATCH($A51,J!$A$1:$A$200,0),MATCH(T$8,J!$A$1:$ZZ$1,0))&lt;&gt;"",INDEX(J!$A$1:$ZZ$200,MATCH($A51,J!$A$1:$A$200,0),MATCH(T$8,J!$A$1:$ZZ$1,0)),""),"")</f>
        <v>36</v>
      </c>
      <c r="U51" s="43">
        <f>IFERROR(IF(INDEX(J!$A$1:$ZZ$200,MATCH($A51,J!$A$1:$A$200,0),MATCH(U$8,J!$A$1:$ZZ$1,0))&lt;&gt;"",INDEX(J!$A$1:$ZZ$200,MATCH($A51,J!$A$1:$A$200,0),MATCH(U$8,J!$A$1:$ZZ$1,0)),""),"")</f>
        <v>10.99</v>
      </c>
    </row>
    <row r="52" spans="1:21">
      <c r="A52" s="41">
        <f t="shared" si="0"/>
        <v>2011</v>
      </c>
      <c r="B52" s="42">
        <f>IFERROR(IF(INDEX(J!$A$1:$ZZ$200,MATCH($A52,J!$A$1:$A$200,0),MATCH(B$8,J!$A$1:$ZZ$1,0))&lt;&gt;"",INDEX(J!$A$1:$ZZ$200,MATCH($A52,J!$A$1:$A$200,0),MATCH(B$8,J!$A$1:$ZZ$1,0)),""),"")</f>
        <v>3214.64</v>
      </c>
      <c r="C52" s="43">
        <f>IFERROR(IF(INDEX(J!$A$1:$ZZ$200,MATCH($A52,J!$A$1:$A$200,0),MATCH(C$8,J!$A$1:$ZZ$1,0))&lt;&gt;"",INDEX(J!$A$1:$ZZ$200,MATCH($A52,J!$A$1:$A$200,0),MATCH(C$8,J!$A$1:$ZZ$1,0)),""),"")</f>
        <v>40.049999999999997</v>
      </c>
      <c r="D52" s="10"/>
      <c r="E52" s="41">
        <v>2011</v>
      </c>
      <c r="F52" s="43">
        <f>IFERROR(IF(INDEX(J!$A$1:$ZZ$200,MATCH($A52,J!$A$1:$A$200,0),MATCH(F$8,J!$A$1:$ZZ$1,0))&lt;&gt;"",INDEX(J!$A$1:$ZZ$200,MATCH($A52,J!$A$1:$A$200,0),MATCH(F$8,J!$A$1:$ZZ$1,0)),""),"")</f>
        <v>1.48</v>
      </c>
      <c r="G52" s="43">
        <f>IFERROR(IF(INDEX(J!$A$1:$ZZ$200,MATCH($A52,J!$A$1:$A$200,0),MATCH(G$8,J!$A$1:$ZZ$1,0))&lt;&gt;"",INDEX(J!$A$1:$ZZ$200,MATCH($A52,J!$A$1:$A$200,0),MATCH(G$8,J!$A$1:$ZZ$1,0)),""),"")</f>
        <v>0.41</v>
      </c>
      <c r="H52" s="43">
        <f>IFERROR(IF(INDEX(J!$A$1:$ZZ$200,MATCH($A52,J!$A$1:$A$200,0),MATCH(H$8,J!$A$1:$ZZ$1,0))&lt;&gt;"",INDEX(J!$A$1:$ZZ$200,MATCH($A52,J!$A$1:$A$200,0),MATCH(H$8,J!$A$1:$ZZ$1,0)),""),"")</f>
        <v>0.22</v>
      </c>
      <c r="I52" s="43">
        <f>IFERROR(IF(INDEX(J!$A$1:$ZZ$200,MATCH($A52,J!$A$1:$A$200,0),MATCH(I$8,J!$A$1:$ZZ$1,0))&lt;&gt;"",INDEX(J!$A$1:$ZZ$200,MATCH($A52,J!$A$1:$A$200,0),MATCH(I$8,J!$A$1:$ZZ$1,0)),""),"")</f>
        <v>1.01</v>
      </c>
      <c r="J52" s="43" t="str">
        <f>IFERROR(IF(INDEX(J!$A$1:$ZZ$200,MATCH($A52,J!$A$1:$A$200,0),MATCH(J$8,J!$A$1:$ZZ$1,0))&lt;&gt;"",INDEX(J!$A$1:$ZZ$200,MATCH($A52,J!$A$1:$A$200,0),MATCH(J$8,J!$A$1:$ZZ$1,0)),""),"")</f>
        <v/>
      </c>
      <c r="K52" s="10"/>
      <c r="L52" s="41">
        <v>2011</v>
      </c>
      <c r="M52" s="43">
        <f>IFERROR(IF(INDEX(J!$A$1:$ZZ$200,MATCH($A52,J!$A$1:$A$200,0),MATCH(M$8,J!$A$1:$ZZ$1,0))&lt;&gt;"",INDEX(J!$A$1:$ZZ$200,MATCH($A52,J!$A$1:$A$200,0),MATCH(M$8,J!$A$1:$ZZ$1,0)),""),"")</f>
        <v>1.47</v>
      </c>
      <c r="N52" s="43">
        <f>IFERROR(IF(INDEX(J!$A$1:$ZZ$200,MATCH($A52,J!$A$1:$A$200,0),MATCH(N$8,J!$A$1:$ZZ$1,0))&lt;&gt;"",INDEX(J!$A$1:$ZZ$200,MATCH($A52,J!$A$1:$A$200,0),MATCH(N$8,J!$A$1:$ZZ$1,0)),""),"")</f>
        <v>1.04</v>
      </c>
      <c r="O52" s="43">
        <f>IFERROR(IF(INDEX(J!$A$1:$ZZ$200,MATCH($A52,J!$A$1:$A$200,0),MATCH(O$8,J!$A$1:$ZZ$1,0))&lt;&gt;"",INDEX(J!$A$1:$ZZ$200,MATCH($A52,J!$A$1:$A$200,0),MATCH(O$8,J!$A$1:$ZZ$1,0)),""),"")</f>
        <v>0.72</v>
      </c>
      <c r="P52" s="10"/>
      <c r="Q52" s="41">
        <v>2011</v>
      </c>
      <c r="R52" s="43">
        <f>IFERROR(IF(INDEX(J!$A$1:$ZZ$200,MATCH($A52,J!$A$1:$A$200,0),MATCH(R$8,J!$A$1:$ZZ$1,0))&lt;&gt;"",INDEX(J!$A$1:$ZZ$200,MATCH($A52,J!$A$1:$A$200,0),MATCH(R$8,J!$A$1:$ZZ$1,0)),""),"")</f>
        <v>6.01</v>
      </c>
      <c r="S52" s="43">
        <f>IFERROR(IF(INDEX(J!$A$1:$ZZ$200,MATCH($A52,J!$A$1:$A$200,0),MATCH(S$8,J!$A$1:$ZZ$1,0))&lt;&gt;"",INDEX(J!$A$1:$ZZ$200,MATCH($A52,J!$A$1:$A$200,0),MATCH(S$8,J!$A$1:$ZZ$1,0)),""),"")</f>
        <v>71.260000000000005</v>
      </c>
      <c r="T52" s="43">
        <f>IFERROR(IF(INDEX(J!$A$1:$ZZ$200,MATCH($A52,J!$A$1:$A$200,0),MATCH(T$8,J!$A$1:$ZZ$1,0))&lt;&gt;"",INDEX(J!$A$1:$ZZ$200,MATCH($A52,J!$A$1:$A$200,0),MATCH(T$8,J!$A$1:$ZZ$1,0)),""),"")</f>
        <v>36.880000000000003</v>
      </c>
      <c r="U52" s="43">
        <f>IFERROR(IF(INDEX(J!$A$1:$ZZ$200,MATCH($A52,J!$A$1:$A$200,0),MATCH(U$8,J!$A$1:$ZZ$1,0))&lt;&gt;"",INDEX(J!$A$1:$ZZ$200,MATCH($A52,J!$A$1:$A$200,0),MATCH(U$8,J!$A$1:$ZZ$1,0)),""),"")</f>
        <v>10.9</v>
      </c>
    </row>
    <row r="53" spans="1:21">
      <c r="A53" s="41">
        <f t="shared" si="0"/>
        <v>2012</v>
      </c>
      <c r="B53" s="42">
        <f>IFERROR(IF(INDEX(J!$A$1:$ZZ$200,MATCH($A53,J!$A$1:$A$200,0),MATCH(B$8,J!$A$1:$ZZ$1,0))&lt;&gt;"",INDEX(J!$A$1:$ZZ$200,MATCH($A53,J!$A$1:$A$200,0),MATCH(B$8,J!$A$1:$ZZ$1,0)),""),"")</f>
        <v>3248.06</v>
      </c>
      <c r="C53" s="43">
        <f>IFERROR(IF(INDEX(J!$A$1:$ZZ$200,MATCH($A53,J!$A$1:$A$200,0),MATCH(C$8,J!$A$1:$ZZ$1,0))&lt;&gt;"",INDEX(J!$A$1:$ZZ$200,MATCH($A53,J!$A$1:$A$200,0),MATCH(C$8,J!$A$1:$ZZ$1,0)),""),"")</f>
        <v>40.39</v>
      </c>
      <c r="D53" s="10"/>
      <c r="E53" s="41">
        <v>2012</v>
      </c>
      <c r="F53" s="43">
        <f>IFERROR(IF(INDEX(J!$A$1:$ZZ$200,MATCH($A53,J!$A$1:$A$200,0),MATCH(F$8,J!$A$1:$ZZ$1,0))&lt;&gt;"",INDEX(J!$A$1:$ZZ$200,MATCH($A53,J!$A$1:$A$200,0),MATCH(F$8,J!$A$1:$ZZ$1,0)),""),"")</f>
        <v>1.59</v>
      </c>
      <c r="G53" s="43">
        <f>IFERROR(IF(INDEX(J!$A$1:$ZZ$200,MATCH($A53,J!$A$1:$A$200,0),MATCH(G$8,J!$A$1:$ZZ$1,0))&lt;&gt;"",INDEX(J!$A$1:$ZZ$200,MATCH($A53,J!$A$1:$A$200,0),MATCH(G$8,J!$A$1:$ZZ$1,0)),""),"")</f>
        <v>0.42</v>
      </c>
      <c r="H53" s="43">
        <f>IFERROR(IF(INDEX(J!$A$1:$ZZ$200,MATCH($A53,J!$A$1:$A$200,0),MATCH(H$8,J!$A$1:$ZZ$1,0))&lt;&gt;"",INDEX(J!$A$1:$ZZ$200,MATCH($A53,J!$A$1:$A$200,0),MATCH(H$8,J!$A$1:$ZZ$1,0)),""),"")</f>
        <v>0.56999999999999995</v>
      </c>
      <c r="I53" s="43">
        <f>IFERROR(IF(INDEX(J!$A$1:$ZZ$200,MATCH($A53,J!$A$1:$A$200,0),MATCH(I$8,J!$A$1:$ZZ$1,0))&lt;&gt;"",INDEX(J!$A$1:$ZZ$200,MATCH($A53,J!$A$1:$A$200,0),MATCH(I$8,J!$A$1:$ZZ$1,0)),""),"")</f>
        <v>0.76</v>
      </c>
      <c r="J53" s="43" t="str">
        <f>IFERROR(IF(INDEX(J!$A$1:$ZZ$200,MATCH($A53,J!$A$1:$A$200,0),MATCH(J$8,J!$A$1:$ZZ$1,0))&lt;&gt;"",INDEX(J!$A$1:$ZZ$200,MATCH($A53,J!$A$1:$A$200,0),MATCH(J$8,J!$A$1:$ZZ$1,0)),""),"")</f>
        <v/>
      </c>
      <c r="K53" s="10"/>
      <c r="L53" s="41">
        <v>2012</v>
      </c>
      <c r="M53" s="43">
        <f>IFERROR(IF(INDEX(J!$A$1:$ZZ$200,MATCH($A53,J!$A$1:$A$200,0),MATCH(M$8,J!$A$1:$ZZ$1,0))&lt;&gt;"",INDEX(J!$A$1:$ZZ$200,MATCH($A53,J!$A$1:$A$200,0),MATCH(M$8,J!$A$1:$ZZ$1,0)),""),"")</f>
        <v>0.54</v>
      </c>
      <c r="N53" s="43">
        <f>IFERROR(IF(INDEX(J!$A$1:$ZZ$200,MATCH($A53,J!$A$1:$A$200,0),MATCH(N$8,J!$A$1:$ZZ$1,0))&lt;&gt;"",INDEX(J!$A$1:$ZZ$200,MATCH($A53,J!$A$1:$A$200,0),MATCH(N$8,J!$A$1:$ZZ$1,0)),""),"")</f>
        <v>0.41</v>
      </c>
      <c r="O53" s="43">
        <f>IFERROR(IF(INDEX(J!$A$1:$ZZ$200,MATCH($A53,J!$A$1:$A$200,0),MATCH(O$8,J!$A$1:$ZZ$1,0))&lt;&gt;"",INDEX(J!$A$1:$ZZ$200,MATCH($A53,J!$A$1:$A$200,0),MATCH(O$8,J!$A$1:$ZZ$1,0)),""),"")</f>
        <v>0.35</v>
      </c>
      <c r="P53" s="10"/>
      <c r="Q53" s="41">
        <v>2012</v>
      </c>
      <c r="R53" s="43">
        <f>IFERROR(IF(INDEX(J!$A$1:$ZZ$200,MATCH($A53,J!$A$1:$A$200,0),MATCH(R$8,J!$A$1:$ZZ$1,0))&lt;&gt;"",INDEX(J!$A$1:$ZZ$200,MATCH($A53,J!$A$1:$A$200,0),MATCH(R$8,J!$A$1:$ZZ$1,0)),""),"")</f>
        <v>5.55</v>
      </c>
      <c r="S53" s="43">
        <f>IFERROR(IF(INDEX(J!$A$1:$ZZ$200,MATCH($A53,J!$A$1:$A$200,0),MATCH(S$8,J!$A$1:$ZZ$1,0))&lt;&gt;"",INDEX(J!$A$1:$ZZ$200,MATCH($A53,J!$A$1:$A$200,0),MATCH(S$8,J!$A$1:$ZZ$1,0)),""),"")</f>
        <v>71.59</v>
      </c>
      <c r="T53" s="43">
        <f>IFERROR(IF(INDEX(J!$A$1:$ZZ$200,MATCH($A53,J!$A$1:$A$200,0),MATCH(T$8,J!$A$1:$ZZ$1,0))&lt;&gt;"",INDEX(J!$A$1:$ZZ$200,MATCH($A53,J!$A$1:$A$200,0),MATCH(T$8,J!$A$1:$ZZ$1,0)),""),"")</f>
        <v>37.08</v>
      </c>
      <c r="U53" s="43">
        <f>IFERROR(IF(INDEX(J!$A$1:$ZZ$200,MATCH($A53,J!$A$1:$A$200,0),MATCH(U$8,J!$A$1:$ZZ$1,0))&lt;&gt;"",INDEX(J!$A$1:$ZZ$200,MATCH($A53,J!$A$1:$A$200,0),MATCH(U$8,J!$A$1:$ZZ$1,0)),""),"")</f>
        <v>10.76</v>
      </c>
    </row>
    <row r="54" spans="1:21">
      <c r="A54" s="41">
        <f t="shared" si="0"/>
        <v>2013</v>
      </c>
      <c r="B54" s="42">
        <f>IFERROR(IF(INDEX(J!$A$1:$ZZ$200,MATCH($A54,J!$A$1:$A$200,0),MATCH(B$8,J!$A$1:$ZZ$1,0))&lt;&gt;"",INDEX(J!$A$1:$ZZ$200,MATCH($A54,J!$A$1:$A$200,0),MATCH(B$8,J!$A$1:$ZZ$1,0)),""),"")</f>
        <v>3286.37</v>
      </c>
      <c r="C54" s="43">
        <f>IFERROR(IF(INDEX(J!$A$1:$ZZ$200,MATCH($A54,J!$A$1:$A$200,0),MATCH(C$8,J!$A$1:$ZZ$1,0))&lt;&gt;"",INDEX(J!$A$1:$ZZ$200,MATCH($A54,J!$A$1:$A$200,0),MATCH(C$8,J!$A$1:$ZZ$1,0)),""),"")</f>
        <v>40.75</v>
      </c>
      <c r="D54" s="10"/>
      <c r="E54" s="41">
        <v>2013</v>
      </c>
      <c r="F54" s="43">
        <f>IFERROR(IF(INDEX(J!$A$1:$ZZ$200,MATCH($A54,J!$A$1:$A$200,0),MATCH(F$8,J!$A$1:$ZZ$1,0))&lt;&gt;"",INDEX(J!$A$1:$ZZ$200,MATCH($A54,J!$A$1:$A$200,0),MATCH(F$8,J!$A$1:$ZZ$1,0)),""),"")</f>
        <v>1.58</v>
      </c>
      <c r="G54" s="43">
        <f>IFERROR(IF(INDEX(J!$A$1:$ZZ$200,MATCH($A54,J!$A$1:$A$200,0),MATCH(G$8,J!$A$1:$ZZ$1,0))&lt;&gt;"",INDEX(J!$A$1:$ZZ$200,MATCH($A54,J!$A$1:$A$200,0),MATCH(G$8,J!$A$1:$ZZ$1,0)),""),"")</f>
        <v>0.39</v>
      </c>
      <c r="H54" s="43">
        <f>IFERROR(IF(INDEX(J!$A$1:$ZZ$200,MATCH($A54,J!$A$1:$A$200,0),MATCH(H$8,J!$A$1:$ZZ$1,0))&lt;&gt;"",INDEX(J!$A$1:$ZZ$200,MATCH($A54,J!$A$1:$A$200,0),MATCH(H$8,J!$A$1:$ZZ$1,0)),""),"")</f>
        <v>0.54</v>
      </c>
      <c r="I54" s="43">
        <f>IFERROR(IF(INDEX(J!$A$1:$ZZ$200,MATCH($A54,J!$A$1:$A$200,0),MATCH(I$8,J!$A$1:$ZZ$1,0))&lt;&gt;"",INDEX(J!$A$1:$ZZ$200,MATCH($A54,J!$A$1:$A$200,0),MATCH(I$8,J!$A$1:$ZZ$1,0)),""),"")</f>
        <v>0.79</v>
      </c>
      <c r="J54" s="43" t="str">
        <f>IFERROR(IF(INDEX(J!$A$1:$ZZ$200,MATCH($A54,J!$A$1:$A$200,0),MATCH(J$8,J!$A$1:$ZZ$1,0))&lt;&gt;"",INDEX(J!$A$1:$ZZ$200,MATCH($A54,J!$A$1:$A$200,0),MATCH(J$8,J!$A$1:$ZZ$1,0)),""),"")</f>
        <v/>
      </c>
      <c r="K54" s="10"/>
      <c r="L54" s="41">
        <v>2013</v>
      </c>
      <c r="M54" s="43">
        <f>IFERROR(IF(INDEX(J!$A$1:$ZZ$200,MATCH($A54,J!$A$1:$A$200,0),MATCH(M$8,J!$A$1:$ZZ$1,0))&lt;&gt;"",INDEX(J!$A$1:$ZZ$200,MATCH($A54,J!$A$1:$A$200,0),MATCH(M$8,J!$A$1:$ZZ$1,0)),""),"")</f>
        <v>-0.18</v>
      </c>
      <c r="N54" s="43">
        <f>IFERROR(IF(INDEX(J!$A$1:$ZZ$200,MATCH($A54,J!$A$1:$A$200,0),MATCH(N$8,J!$A$1:$ZZ$1,0))&lt;&gt;"",INDEX(J!$A$1:$ZZ$200,MATCH($A54,J!$A$1:$A$200,0),MATCH(N$8,J!$A$1:$ZZ$1,0)),""),"")</f>
        <v>0</v>
      </c>
      <c r="O54" s="43">
        <f>IFERROR(IF(INDEX(J!$A$1:$ZZ$200,MATCH($A54,J!$A$1:$A$200,0),MATCH(O$8,J!$A$1:$ZZ$1,0))&lt;&gt;"",INDEX(J!$A$1:$ZZ$200,MATCH($A54,J!$A$1:$A$200,0),MATCH(O$8,J!$A$1:$ZZ$1,0)),""),"")</f>
        <v>0.04</v>
      </c>
      <c r="P54" s="10"/>
      <c r="Q54" s="41">
        <v>2013</v>
      </c>
      <c r="R54" s="43">
        <f>IFERROR(IF(INDEX(J!$A$1:$ZZ$200,MATCH($A54,J!$A$1:$A$200,0),MATCH(R$8,J!$A$1:$ZZ$1,0))&lt;&gt;"",INDEX(J!$A$1:$ZZ$200,MATCH($A54,J!$A$1:$A$200,0),MATCH(R$8,J!$A$1:$ZZ$1,0)),""),"")</f>
        <v>5.1100000000000003</v>
      </c>
      <c r="S54" s="43">
        <f>IFERROR(IF(INDEX(J!$A$1:$ZZ$200,MATCH($A54,J!$A$1:$A$200,0),MATCH(S$8,J!$A$1:$ZZ$1,0))&lt;&gt;"",INDEX(J!$A$1:$ZZ$200,MATCH($A54,J!$A$1:$A$200,0),MATCH(S$8,J!$A$1:$ZZ$1,0)),""),"")</f>
        <v>71.98</v>
      </c>
      <c r="T54" s="43">
        <f>IFERROR(IF(INDEX(J!$A$1:$ZZ$200,MATCH($A54,J!$A$1:$A$200,0),MATCH(T$8,J!$A$1:$ZZ$1,0))&lt;&gt;"",INDEX(J!$A$1:$ZZ$200,MATCH($A54,J!$A$1:$A$200,0),MATCH(T$8,J!$A$1:$ZZ$1,0)),""),"")</f>
        <v>37.520000000000003</v>
      </c>
      <c r="U54" s="43">
        <f>IFERROR(IF(INDEX(J!$A$1:$ZZ$200,MATCH($A54,J!$A$1:$A$200,0),MATCH(U$8,J!$A$1:$ZZ$1,0))&lt;&gt;"",INDEX(J!$A$1:$ZZ$200,MATCH($A54,J!$A$1:$A$200,0),MATCH(U$8,J!$A$1:$ZZ$1,0)),""),"")</f>
        <v>10.62</v>
      </c>
    </row>
    <row r="55" spans="1:21">
      <c r="A55" s="41">
        <f t="shared" si="0"/>
        <v>2014</v>
      </c>
      <c r="B55" s="42">
        <f>IFERROR(IF(INDEX(J!$A$1:$ZZ$200,MATCH($A55,J!$A$1:$A$200,0),MATCH(B$8,J!$A$1:$ZZ$1,0))&lt;&gt;"",INDEX(J!$A$1:$ZZ$200,MATCH($A55,J!$A$1:$A$200,0),MATCH(B$8,J!$A$1:$ZZ$1,0)),""),"")</f>
        <v>3331.85</v>
      </c>
      <c r="C55" s="43">
        <f>IFERROR(IF(INDEX(J!$A$1:$ZZ$200,MATCH($A55,J!$A$1:$A$200,0),MATCH(C$8,J!$A$1:$ZZ$1,0))&lt;&gt;"",INDEX(J!$A$1:$ZZ$200,MATCH($A55,J!$A$1:$A$200,0),MATCH(C$8,J!$A$1:$ZZ$1,0)),""),"")</f>
        <v>41.14</v>
      </c>
      <c r="D55" s="10"/>
      <c r="E55" s="41">
        <v>2014</v>
      </c>
      <c r="F55" s="43">
        <f>IFERROR(IF(INDEX(J!$A$1:$ZZ$200,MATCH($A55,J!$A$1:$A$200,0),MATCH(F$8,J!$A$1:$ZZ$1,0))&lt;&gt;"",INDEX(J!$A$1:$ZZ$200,MATCH($A55,J!$A$1:$A$200,0),MATCH(F$8,J!$A$1:$ZZ$1,0)),""),"")</f>
        <v>1.88</v>
      </c>
      <c r="G55" s="43">
        <f>IFERROR(IF(INDEX(J!$A$1:$ZZ$200,MATCH($A55,J!$A$1:$A$200,0),MATCH(G$8,J!$A$1:$ZZ$1,0))&lt;&gt;"",INDEX(J!$A$1:$ZZ$200,MATCH($A55,J!$A$1:$A$200,0),MATCH(G$8,J!$A$1:$ZZ$1,0)),""),"")</f>
        <v>0.4</v>
      </c>
      <c r="H55" s="43">
        <f>IFERROR(IF(INDEX(J!$A$1:$ZZ$200,MATCH($A55,J!$A$1:$A$200,0),MATCH(H$8,J!$A$1:$ZZ$1,0))&lt;&gt;"",INDEX(J!$A$1:$ZZ$200,MATCH($A55,J!$A$1:$A$200,0),MATCH(H$8,J!$A$1:$ZZ$1,0)),""),"")</f>
        <v>0.62</v>
      </c>
      <c r="I55" s="43">
        <f>IFERROR(IF(INDEX(J!$A$1:$ZZ$200,MATCH($A55,J!$A$1:$A$200,0),MATCH(I$8,J!$A$1:$ZZ$1,0))&lt;&gt;"",INDEX(J!$A$1:$ZZ$200,MATCH($A55,J!$A$1:$A$200,0),MATCH(I$8,J!$A$1:$ZZ$1,0)),""),"")</f>
        <v>0.99</v>
      </c>
      <c r="J55" s="43" t="str">
        <f>IFERROR(IF(INDEX(J!$A$1:$ZZ$200,MATCH($A55,J!$A$1:$A$200,0),MATCH(J$8,J!$A$1:$ZZ$1,0))&lt;&gt;"",INDEX(J!$A$1:$ZZ$200,MATCH($A55,J!$A$1:$A$200,0),MATCH(J$8,J!$A$1:$ZZ$1,0)),""),"")</f>
        <v/>
      </c>
      <c r="K55" s="10"/>
      <c r="L55" s="41">
        <v>2014</v>
      </c>
      <c r="M55" s="43">
        <f>IFERROR(IF(INDEX(J!$A$1:$ZZ$200,MATCH($A55,J!$A$1:$A$200,0),MATCH(M$8,J!$A$1:$ZZ$1,0))&lt;&gt;"",INDEX(J!$A$1:$ZZ$200,MATCH($A55,J!$A$1:$A$200,0),MATCH(M$8,J!$A$1:$ZZ$1,0)),""),"")</f>
        <v>0.23</v>
      </c>
      <c r="N55" s="43">
        <f>IFERROR(IF(INDEX(J!$A$1:$ZZ$200,MATCH($A55,J!$A$1:$A$200,0),MATCH(N$8,J!$A$1:$ZZ$1,0))&lt;&gt;"",INDEX(J!$A$1:$ZZ$200,MATCH($A55,J!$A$1:$A$200,0),MATCH(N$8,J!$A$1:$ZZ$1,0)),""),"")</f>
        <v>0.27</v>
      </c>
      <c r="O55" s="43">
        <f>IFERROR(IF(INDEX(J!$A$1:$ZZ$200,MATCH($A55,J!$A$1:$A$200,0),MATCH(O$8,J!$A$1:$ZZ$1,0))&lt;&gt;"",INDEX(J!$A$1:$ZZ$200,MATCH($A55,J!$A$1:$A$200,0),MATCH(O$8,J!$A$1:$ZZ$1,0)),""),"")</f>
        <v>0.09</v>
      </c>
      <c r="P55" s="10"/>
      <c r="Q55" s="41">
        <v>2014</v>
      </c>
      <c r="R55" s="43">
        <f>IFERROR(IF(INDEX(J!$A$1:$ZZ$200,MATCH($A55,J!$A$1:$A$200,0),MATCH(R$8,J!$A$1:$ZZ$1,0))&lt;&gt;"",INDEX(J!$A$1:$ZZ$200,MATCH($A55,J!$A$1:$A$200,0),MATCH(R$8,J!$A$1:$ZZ$1,0)),""),"")</f>
        <v>4.7699999999999996</v>
      </c>
      <c r="S55" s="43">
        <f>IFERROR(IF(INDEX(J!$A$1:$ZZ$200,MATCH($A55,J!$A$1:$A$200,0),MATCH(S$8,J!$A$1:$ZZ$1,0))&lt;&gt;"",INDEX(J!$A$1:$ZZ$200,MATCH($A55,J!$A$1:$A$200,0),MATCH(S$8,J!$A$1:$ZZ$1,0)),""),"")</f>
        <v>72.349999999999994</v>
      </c>
      <c r="T55" s="43">
        <f>IFERROR(IF(INDEX(J!$A$1:$ZZ$200,MATCH($A55,J!$A$1:$A$200,0),MATCH(T$8,J!$A$1:$ZZ$1,0))&lt;&gt;"",INDEX(J!$A$1:$ZZ$200,MATCH($A55,J!$A$1:$A$200,0),MATCH(T$8,J!$A$1:$ZZ$1,0)),""),"")</f>
        <v>37.78</v>
      </c>
      <c r="U55" s="43">
        <f>IFERROR(IF(INDEX(J!$A$1:$ZZ$200,MATCH($A55,J!$A$1:$A$200,0),MATCH(U$8,J!$A$1:$ZZ$1,0))&lt;&gt;"",INDEX(J!$A$1:$ZZ$200,MATCH($A55,J!$A$1:$A$200,0),MATCH(U$8,J!$A$1:$ZZ$1,0)),""),"")</f>
        <v>10.45</v>
      </c>
    </row>
    <row r="56" spans="1:21">
      <c r="A56" s="41">
        <f t="shared" si="0"/>
        <v>2015</v>
      </c>
      <c r="B56" s="42">
        <f>IFERROR(IF(INDEX(J!$A$1:$ZZ$200,MATCH($A56,J!$A$1:$A$200,0),MATCH(B$8,J!$A$1:$ZZ$1,0))&lt;&gt;"",INDEX(J!$A$1:$ZZ$200,MATCH($A56,J!$A$1:$A$200,0),MATCH(B$8,J!$A$1:$ZZ$1,0)),""),"")</f>
        <v>3383.16</v>
      </c>
      <c r="C56" s="43">
        <f>IFERROR(IF(INDEX(J!$A$1:$ZZ$200,MATCH($A56,J!$A$1:$A$200,0),MATCH(C$8,J!$A$1:$ZZ$1,0))&lt;&gt;"",INDEX(J!$A$1:$ZZ$200,MATCH($A56,J!$A$1:$A$200,0),MATCH(C$8,J!$A$1:$ZZ$1,0)),""),"")</f>
        <v>41.42</v>
      </c>
      <c r="D56" s="10"/>
      <c r="E56" s="41">
        <v>2015</v>
      </c>
      <c r="F56" s="43">
        <f>IFERROR(IF(INDEX(J!$A$1:$ZZ$200,MATCH($A56,J!$A$1:$A$200,0),MATCH(F$8,J!$A$1:$ZZ$1,0))&lt;&gt;"",INDEX(J!$A$1:$ZZ$200,MATCH($A56,J!$A$1:$A$200,0),MATCH(F$8,J!$A$1:$ZZ$1,0)),""),"")</f>
        <v>1.94</v>
      </c>
      <c r="G56" s="43">
        <f>IFERROR(IF(INDEX(J!$A$1:$ZZ$200,MATCH($A56,J!$A$1:$A$200,0),MATCH(G$8,J!$A$1:$ZZ$1,0))&lt;&gt;"",INDEX(J!$A$1:$ZZ$200,MATCH($A56,J!$A$1:$A$200,0),MATCH(G$8,J!$A$1:$ZZ$1,0)),""),"")</f>
        <v>0.43</v>
      </c>
      <c r="H56" s="43">
        <f>IFERROR(IF(INDEX(J!$A$1:$ZZ$200,MATCH($A56,J!$A$1:$A$200,0),MATCH(H$8,J!$A$1:$ZZ$1,0))&lt;&gt;"",INDEX(J!$A$1:$ZZ$200,MATCH($A56,J!$A$1:$A$200,0),MATCH(H$8,J!$A$1:$ZZ$1,0)),""),"")</f>
        <v>0.87</v>
      </c>
      <c r="I56" s="43">
        <f>IFERROR(IF(INDEX(J!$A$1:$ZZ$200,MATCH($A56,J!$A$1:$A$200,0),MATCH(I$8,J!$A$1:$ZZ$1,0))&lt;&gt;"",INDEX(J!$A$1:$ZZ$200,MATCH($A56,J!$A$1:$A$200,0),MATCH(I$8,J!$A$1:$ZZ$1,0)),""),"")</f>
        <v>0.75</v>
      </c>
      <c r="J56" s="43" t="str">
        <f>IFERROR(IF(INDEX(J!$A$1:$ZZ$200,MATCH($A56,J!$A$1:$A$200,0),MATCH(J$8,J!$A$1:$ZZ$1,0))&lt;&gt;"",INDEX(J!$A$1:$ZZ$200,MATCH($A56,J!$A$1:$A$200,0),MATCH(J$8,J!$A$1:$ZZ$1,0)),""),"")</f>
        <v/>
      </c>
      <c r="K56" s="10"/>
      <c r="L56" s="41">
        <v>2015</v>
      </c>
      <c r="M56" s="43">
        <f>IFERROR(IF(INDEX(J!$A$1:$ZZ$200,MATCH($A56,J!$A$1:$A$200,0),MATCH(M$8,J!$A$1:$ZZ$1,0))&lt;&gt;"",INDEX(J!$A$1:$ZZ$200,MATCH($A56,J!$A$1:$A$200,0),MATCH(M$8,J!$A$1:$ZZ$1,0)),""),"")</f>
        <v>0.13</v>
      </c>
      <c r="N56" s="43">
        <f>IFERROR(IF(INDEX(J!$A$1:$ZZ$200,MATCH($A56,J!$A$1:$A$200,0),MATCH(N$8,J!$A$1:$ZZ$1,0))&lt;&gt;"",INDEX(J!$A$1:$ZZ$200,MATCH($A56,J!$A$1:$A$200,0),MATCH(N$8,J!$A$1:$ZZ$1,0)),""),"")</f>
        <v>0.17</v>
      </c>
      <c r="O56" s="43">
        <f>IFERROR(IF(INDEX(J!$A$1:$ZZ$200,MATCH($A56,J!$A$1:$A$200,0),MATCH(O$8,J!$A$1:$ZZ$1,0))&lt;&gt;"",INDEX(J!$A$1:$ZZ$200,MATCH($A56,J!$A$1:$A$200,0),MATCH(O$8,J!$A$1:$ZZ$1,0)),""),"")</f>
        <v>0.06</v>
      </c>
      <c r="P56" s="10"/>
      <c r="Q56" s="41">
        <v>2015</v>
      </c>
      <c r="R56" s="43">
        <f>IFERROR(IF(INDEX(J!$A$1:$ZZ$200,MATCH($A56,J!$A$1:$A$200,0),MATCH(R$8,J!$A$1:$ZZ$1,0))&lt;&gt;"",INDEX(J!$A$1:$ZZ$200,MATCH($A56,J!$A$1:$A$200,0),MATCH(R$8,J!$A$1:$ZZ$1,0)),""),"")</f>
        <v>4.4000000000000004</v>
      </c>
      <c r="S56" s="43">
        <f>IFERROR(IF(INDEX(J!$A$1:$ZZ$200,MATCH($A56,J!$A$1:$A$200,0),MATCH(S$8,J!$A$1:$ZZ$1,0))&lt;&gt;"",INDEX(J!$A$1:$ZZ$200,MATCH($A56,J!$A$1:$A$200,0),MATCH(S$8,J!$A$1:$ZZ$1,0)),""),"")</f>
        <v>72.709999999999994</v>
      </c>
      <c r="T56" s="43">
        <f>IFERROR(IF(INDEX(J!$A$1:$ZZ$200,MATCH($A56,J!$A$1:$A$200,0),MATCH(T$8,J!$A$1:$ZZ$1,0))&lt;&gt;"",INDEX(J!$A$1:$ZZ$200,MATCH($A56,J!$A$1:$A$200,0),MATCH(T$8,J!$A$1:$ZZ$1,0)),""),"")</f>
        <v>38</v>
      </c>
      <c r="U56" s="43">
        <f>IFERROR(IF(INDEX(J!$A$1:$ZZ$200,MATCH($A56,J!$A$1:$A$200,0),MATCH(U$8,J!$A$1:$ZZ$1,0))&lt;&gt;"",INDEX(J!$A$1:$ZZ$200,MATCH($A56,J!$A$1:$A$200,0),MATCH(U$8,J!$A$1:$ZZ$1,0)),""),"")</f>
        <v>10.23</v>
      </c>
    </row>
    <row r="57" spans="1:21">
      <c r="A57" s="41">
        <f t="shared" si="0"/>
        <v>2016</v>
      </c>
      <c r="B57" s="42">
        <f>IFERROR(IF(INDEX(J!$A$1:$ZZ$200,MATCH($A57,J!$A$1:$A$200,0),MATCH(B$8,J!$A$1:$ZZ$1,0))&lt;&gt;"",INDEX(J!$A$1:$ZZ$200,MATCH($A57,J!$A$1:$A$200,0),MATCH(B$8,J!$A$1:$ZZ$1,0)),""),"")</f>
        <v>3446.23</v>
      </c>
      <c r="C57" s="43">
        <f>IFERROR(IF(INDEX(J!$A$1:$ZZ$200,MATCH($A57,J!$A$1:$A$200,0),MATCH(C$8,J!$A$1:$ZZ$1,0))&lt;&gt;"",INDEX(J!$A$1:$ZZ$200,MATCH($A57,J!$A$1:$A$200,0),MATCH(C$8,J!$A$1:$ZZ$1,0)),""),"")</f>
        <v>41.85</v>
      </c>
      <c r="D57" s="10"/>
      <c r="E57" s="41">
        <v>2016</v>
      </c>
      <c r="F57" s="43">
        <f>IFERROR(IF(INDEX(J!$A$1:$ZZ$200,MATCH($A57,J!$A$1:$A$200,0),MATCH(F$8,J!$A$1:$ZZ$1,0))&lt;&gt;"",INDEX(J!$A$1:$ZZ$200,MATCH($A57,J!$A$1:$A$200,0),MATCH(F$8,J!$A$1:$ZZ$1,0)),""),"")</f>
        <v>2.25</v>
      </c>
      <c r="G57" s="43">
        <f>IFERROR(IF(INDEX(J!$A$1:$ZZ$200,MATCH($A57,J!$A$1:$A$200,0),MATCH(G$8,J!$A$1:$ZZ$1,0))&lt;&gt;"",INDEX(J!$A$1:$ZZ$200,MATCH($A57,J!$A$1:$A$200,0),MATCH(G$8,J!$A$1:$ZZ$1,0)),""),"")</f>
        <v>0.46</v>
      </c>
      <c r="H57" s="43">
        <f>IFERROR(IF(INDEX(J!$A$1:$ZZ$200,MATCH($A57,J!$A$1:$A$200,0),MATCH(H$8,J!$A$1:$ZZ$1,0))&lt;&gt;"",INDEX(J!$A$1:$ZZ$200,MATCH($A57,J!$A$1:$A$200,0),MATCH(H$8,J!$A$1:$ZZ$1,0)),""),"")</f>
        <v>0.66</v>
      </c>
      <c r="I57" s="43">
        <f>IFERROR(IF(INDEX(J!$A$1:$ZZ$200,MATCH($A57,J!$A$1:$A$200,0),MATCH(I$8,J!$A$1:$ZZ$1,0))&lt;&gt;"",INDEX(J!$A$1:$ZZ$200,MATCH($A57,J!$A$1:$A$200,0),MATCH(I$8,J!$A$1:$ZZ$1,0)),""),"")</f>
        <v>1.22</v>
      </c>
      <c r="J57" s="43" t="str">
        <f>IFERROR(IF(INDEX(J!$A$1:$ZZ$200,MATCH($A57,J!$A$1:$A$200,0),MATCH(J$8,J!$A$1:$ZZ$1,0))&lt;&gt;"",INDEX(J!$A$1:$ZZ$200,MATCH($A57,J!$A$1:$A$200,0),MATCH(J$8,J!$A$1:$ZZ$1,0)),""),"")</f>
        <v/>
      </c>
      <c r="K57" s="10"/>
      <c r="L57" s="41">
        <v>2016</v>
      </c>
      <c r="M57" s="43">
        <f>IFERROR(IF(INDEX(J!$A$1:$ZZ$200,MATCH($A57,J!$A$1:$A$200,0),MATCH(M$8,J!$A$1:$ZZ$1,0))&lt;&gt;"",INDEX(J!$A$1:$ZZ$200,MATCH($A57,J!$A$1:$A$200,0),MATCH(M$8,J!$A$1:$ZZ$1,0)),""),"")</f>
        <v>0.74</v>
      </c>
      <c r="N57" s="43">
        <f>IFERROR(IF(INDEX(J!$A$1:$ZZ$200,MATCH($A57,J!$A$1:$A$200,0),MATCH(N$8,J!$A$1:$ZZ$1,0))&lt;&gt;"",INDEX(J!$A$1:$ZZ$200,MATCH($A57,J!$A$1:$A$200,0),MATCH(N$8,J!$A$1:$ZZ$1,0)),""),"")</f>
        <v>0.16</v>
      </c>
      <c r="O57" s="43">
        <f>IFERROR(IF(INDEX(J!$A$1:$ZZ$200,MATCH($A57,J!$A$1:$A$200,0),MATCH(O$8,J!$A$1:$ZZ$1,0))&lt;&gt;"",INDEX(J!$A$1:$ZZ$200,MATCH($A57,J!$A$1:$A$200,0),MATCH(O$8,J!$A$1:$ZZ$1,0)),""),"")</f>
        <v>0.71</v>
      </c>
      <c r="P57" s="10"/>
      <c r="Q57" s="41">
        <v>2016</v>
      </c>
      <c r="R57" s="43">
        <f>IFERROR(IF(INDEX(J!$A$1:$ZZ$200,MATCH($A57,J!$A$1:$A$200,0),MATCH(R$8,J!$A$1:$ZZ$1,0))&lt;&gt;"",INDEX(J!$A$1:$ZZ$200,MATCH($A57,J!$A$1:$A$200,0),MATCH(R$8,J!$A$1:$ZZ$1,0)),""),"")</f>
        <v>3.97</v>
      </c>
      <c r="S57" s="43">
        <f>IFERROR(IF(INDEX(J!$A$1:$ZZ$200,MATCH($A57,J!$A$1:$A$200,0),MATCH(S$8,J!$A$1:$ZZ$1,0))&lt;&gt;"",INDEX(J!$A$1:$ZZ$200,MATCH($A57,J!$A$1:$A$200,0),MATCH(S$8,J!$A$1:$ZZ$1,0)),""),"")</f>
        <v>73.069999999999993</v>
      </c>
      <c r="T57" s="43">
        <f>IFERROR(IF(INDEX(J!$A$1:$ZZ$200,MATCH($A57,J!$A$1:$A$200,0),MATCH(T$8,J!$A$1:$ZZ$1,0))&lt;&gt;"",INDEX(J!$A$1:$ZZ$200,MATCH($A57,J!$A$1:$A$200,0),MATCH(T$8,J!$A$1:$ZZ$1,0)),""),"")</f>
        <v>38.26</v>
      </c>
      <c r="U57" s="43">
        <f>IFERROR(IF(INDEX(J!$A$1:$ZZ$200,MATCH($A57,J!$A$1:$A$200,0),MATCH(U$8,J!$A$1:$ZZ$1,0))&lt;&gt;"",INDEX(J!$A$1:$ZZ$200,MATCH($A57,J!$A$1:$A$200,0),MATCH(U$8,J!$A$1:$ZZ$1,0)),""),"")</f>
        <v>9.98</v>
      </c>
    </row>
    <row r="58" spans="1:21">
      <c r="A58" s="41">
        <f t="shared" si="0"/>
        <v>2017</v>
      </c>
      <c r="B58" s="42">
        <f>IFERROR(IF(INDEX(J!$A$1:$ZZ$200,MATCH($A58,J!$A$1:$A$200,0),MATCH(B$8,J!$A$1:$ZZ$1,0))&lt;&gt;"",INDEX(J!$A$1:$ZZ$200,MATCH($A58,J!$A$1:$A$200,0),MATCH(B$8,J!$A$1:$ZZ$1,0)),""),"")</f>
        <v>3493.63</v>
      </c>
      <c r="C58" s="43">
        <f>IFERROR(IF(INDEX(J!$A$1:$ZZ$200,MATCH($A58,J!$A$1:$A$200,0),MATCH(C$8,J!$A$1:$ZZ$1,0))&lt;&gt;"",INDEX(J!$A$1:$ZZ$200,MATCH($A58,J!$A$1:$A$200,0),MATCH(C$8,J!$A$1:$ZZ$1,0)),""),"")</f>
        <v>42.27</v>
      </c>
      <c r="D58" s="10"/>
      <c r="E58" s="41">
        <v>2017</v>
      </c>
      <c r="F58" s="43">
        <f>IFERROR(IF(INDEX(J!$A$1:$ZZ$200,MATCH($A58,J!$A$1:$A$200,0),MATCH(F$8,J!$A$1:$ZZ$1,0))&lt;&gt;"",INDEX(J!$A$1:$ZZ$200,MATCH($A58,J!$A$1:$A$200,0),MATCH(F$8,J!$A$1:$ZZ$1,0)),""),"")</f>
        <v>1.72</v>
      </c>
      <c r="G58" s="43">
        <f>IFERROR(IF(INDEX(J!$A$1:$ZZ$200,MATCH($A58,J!$A$1:$A$200,0),MATCH(G$8,J!$A$1:$ZZ$1,0))&lt;&gt;"",INDEX(J!$A$1:$ZZ$200,MATCH($A58,J!$A$1:$A$200,0),MATCH(G$8,J!$A$1:$ZZ$1,0)),""),"")</f>
        <v>0.49</v>
      </c>
      <c r="H58" s="43">
        <f>IFERROR(IF(INDEX(J!$A$1:$ZZ$200,MATCH($A58,J!$A$1:$A$200,0),MATCH(H$8,J!$A$1:$ZZ$1,0))&lt;&gt;"",INDEX(J!$A$1:$ZZ$200,MATCH($A58,J!$A$1:$A$200,0),MATCH(H$8,J!$A$1:$ZZ$1,0)),""),"")</f>
        <v>0.31</v>
      </c>
      <c r="I58" s="43">
        <f>IFERROR(IF(INDEX(J!$A$1:$ZZ$200,MATCH($A58,J!$A$1:$A$200,0),MATCH(I$8,J!$A$1:$ZZ$1,0))&lt;&gt;"",INDEX(J!$A$1:$ZZ$200,MATCH($A58,J!$A$1:$A$200,0),MATCH(I$8,J!$A$1:$ZZ$1,0)),""),"")</f>
        <v>1</v>
      </c>
      <c r="J58" s="43" t="str">
        <f>IFERROR(IF(INDEX(J!$A$1:$ZZ$200,MATCH($A58,J!$A$1:$A$200,0),MATCH(J$8,J!$A$1:$ZZ$1,0))&lt;&gt;"",INDEX(J!$A$1:$ZZ$200,MATCH($A58,J!$A$1:$A$200,0),MATCH(J$8,J!$A$1:$ZZ$1,0)),""),"")</f>
        <v/>
      </c>
      <c r="K58" s="10"/>
      <c r="L58" s="41">
        <v>2017</v>
      </c>
      <c r="M58" s="43">
        <f>IFERROR(IF(INDEX(J!$A$1:$ZZ$200,MATCH($A58,J!$A$1:$A$200,0),MATCH(M$8,J!$A$1:$ZZ$1,0))&lt;&gt;"",INDEX(J!$A$1:$ZZ$200,MATCH($A58,J!$A$1:$A$200,0),MATCH(M$8,J!$A$1:$ZZ$1,0)),""),"")</f>
        <v>2.21</v>
      </c>
      <c r="N58" s="43">
        <f>IFERROR(IF(INDEX(J!$A$1:$ZZ$200,MATCH($A58,J!$A$1:$A$200,0),MATCH(N$8,J!$A$1:$ZZ$1,0))&lt;&gt;"",INDEX(J!$A$1:$ZZ$200,MATCH($A58,J!$A$1:$A$200,0),MATCH(N$8,J!$A$1:$ZZ$1,0)),""),"")</f>
        <v>0.51</v>
      </c>
      <c r="O58" s="43">
        <f>IFERROR(IF(INDEX(J!$A$1:$ZZ$200,MATCH($A58,J!$A$1:$A$200,0),MATCH(O$8,J!$A$1:$ZZ$1,0))&lt;&gt;"",INDEX(J!$A$1:$ZZ$200,MATCH($A58,J!$A$1:$A$200,0),MATCH(O$8,J!$A$1:$ZZ$1,0)),""),"")</f>
        <v>1.84</v>
      </c>
      <c r="P58" s="10"/>
      <c r="Q58" s="41">
        <v>2017</v>
      </c>
      <c r="R58" s="43">
        <f>IFERROR(IF(INDEX(J!$A$1:$ZZ$200,MATCH($A58,J!$A$1:$A$200,0),MATCH(R$8,J!$A$1:$ZZ$1,0))&lt;&gt;"",INDEX(J!$A$1:$ZZ$200,MATCH($A58,J!$A$1:$A$200,0),MATCH(R$8,J!$A$1:$ZZ$1,0)),""),"")</f>
        <v>3.53</v>
      </c>
      <c r="S58" s="43">
        <f>IFERROR(IF(INDEX(J!$A$1:$ZZ$200,MATCH($A58,J!$A$1:$A$200,0),MATCH(S$8,J!$A$1:$ZZ$1,0))&lt;&gt;"",INDEX(J!$A$1:$ZZ$200,MATCH($A58,J!$A$1:$A$200,0),MATCH(S$8,J!$A$1:$ZZ$1,0)),""),"")</f>
        <v>73.430000000000007</v>
      </c>
      <c r="T58" s="43">
        <f>IFERROR(IF(INDEX(J!$A$1:$ZZ$200,MATCH($A58,J!$A$1:$A$200,0),MATCH(T$8,J!$A$1:$ZZ$1,0))&lt;&gt;"",INDEX(J!$A$1:$ZZ$200,MATCH($A58,J!$A$1:$A$200,0),MATCH(T$8,J!$A$1:$ZZ$1,0)),""),"")</f>
        <v>38.46</v>
      </c>
      <c r="U58" s="43">
        <f>IFERROR(IF(INDEX(J!$A$1:$ZZ$200,MATCH($A58,J!$A$1:$A$200,0),MATCH(U$8,J!$A$1:$ZZ$1,0))&lt;&gt;"",INDEX(J!$A$1:$ZZ$200,MATCH($A58,J!$A$1:$A$200,0),MATCH(U$8,J!$A$1:$ZZ$1,0)),""),"")</f>
        <v>9.69</v>
      </c>
    </row>
    <row r="59" spans="1:21">
      <c r="A59" s="41">
        <f t="shared" si="0"/>
        <v>2018</v>
      </c>
      <c r="B59" s="42">
        <f>IFERROR(IF(INDEX(J!$A$1:$ZZ$200,MATCH($A59,J!$A$1:$A$200,0),MATCH(B$8,J!$A$1:$ZZ$1,0))&lt;&gt;"",INDEX(J!$A$1:$ZZ$200,MATCH($A59,J!$A$1:$A$200,0),MATCH(B$8,J!$A$1:$ZZ$1,0)),""),"")</f>
        <v>3535.29</v>
      </c>
      <c r="C59" s="43">
        <f>IFERROR(IF(INDEX(J!$A$1:$ZZ$200,MATCH($A59,J!$A$1:$A$200,0),MATCH(C$8,J!$A$1:$ZZ$1,0))&lt;&gt;"",INDEX(J!$A$1:$ZZ$200,MATCH($A59,J!$A$1:$A$200,0),MATCH(C$8,J!$A$1:$ZZ$1,0)),""),"")</f>
        <v>42.64</v>
      </c>
      <c r="D59" s="10"/>
      <c r="E59" s="41">
        <v>2018</v>
      </c>
      <c r="F59" s="43">
        <f>IFERROR(IF(INDEX(J!$A$1:$ZZ$200,MATCH($A59,J!$A$1:$A$200,0),MATCH(F$8,J!$A$1:$ZZ$1,0))&lt;&gt;"",INDEX(J!$A$1:$ZZ$200,MATCH($A59,J!$A$1:$A$200,0),MATCH(F$8,J!$A$1:$ZZ$1,0)),""),"")</f>
        <v>1.62</v>
      </c>
      <c r="G59" s="43">
        <f>IFERROR(IF(INDEX(J!$A$1:$ZZ$200,MATCH($A59,J!$A$1:$A$200,0),MATCH(G$8,J!$A$1:$ZZ$1,0))&lt;&gt;"",INDEX(J!$A$1:$ZZ$200,MATCH($A59,J!$A$1:$A$200,0),MATCH(G$8,J!$A$1:$ZZ$1,0)),""),"")</f>
        <v>0.53</v>
      </c>
      <c r="H59" s="43">
        <f>IFERROR(IF(INDEX(J!$A$1:$ZZ$200,MATCH($A59,J!$A$1:$A$200,0),MATCH(H$8,J!$A$1:$ZZ$1,0))&lt;&gt;"",INDEX(J!$A$1:$ZZ$200,MATCH($A59,J!$A$1:$A$200,0),MATCH(H$8,J!$A$1:$ZZ$1,0)),""),"")</f>
        <v>0.3</v>
      </c>
      <c r="I59" s="43">
        <f>IFERROR(IF(INDEX(J!$A$1:$ZZ$200,MATCH($A59,J!$A$1:$A$200,0),MATCH(I$8,J!$A$1:$ZZ$1,0))&lt;&gt;"",INDEX(J!$A$1:$ZZ$200,MATCH($A59,J!$A$1:$A$200,0),MATCH(I$8,J!$A$1:$ZZ$1,0)),""),"")</f>
        <v>0.89</v>
      </c>
      <c r="J59" s="43" t="str">
        <f>IFERROR(IF(INDEX(J!$A$1:$ZZ$200,MATCH($A59,J!$A$1:$A$200,0),MATCH(J$8,J!$A$1:$ZZ$1,0))&lt;&gt;"",INDEX(J!$A$1:$ZZ$200,MATCH($A59,J!$A$1:$A$200,0),MATCH(J$8,J!$A$1:$ZZ$1,0)),""),"")</f>
        <v/>
      </c>
      <c r="K59" s="10"/>
      <c r="L59" s="41">
        <v>2018</v>
      </c>
      <c r="M59" s="43">
        <f>IFERROR(IF(INDEX(J!$A$1:$ZZ$200,MATCH($A59,J!$A$1:$A$200,0),MATCH(M$8,J!$A$1:$ZZ$1,0))&lt;&gt;"",INDEX(J!$A$1:$ZZ$200,MATCH($A59,J!$A$1:$A$200,0),MATCH(M$8,J!$A$1:$ZZ$1,0)),""),"")</f>
        <v>2.15</v>
      </c>
      <c r="N59" s="43">
        <f>IFERROR(IF(INDEX(J!$A$1:$ZZ$200,MATCH($A59,J!$A$1:$A$200,0),MATCH(N$8,J!$A$1:$ZZ$1,0))&lt;&gt;"",INDEX(J!$A$1:$ZZ$200,MATCH($A59,J!$A$1:$A$200,0),MATCH(N$8,J!$A$1:$ZZ$1,0)),""),"")</f>
        <v>0.86</v>
      </c>
      <c r="O59" s="43">
        <f>IFERROR(IF(INDEX(J!$A$1:$ZZ$200,MATCH($A59,J!$A$1:$A$200,0),MATCH(O$8,J!$A$1:$ZZ$1,0))&lt;&gt;"",INDEX(J!$A$1:$ZZ$200,MATCH($A59,J!$A$1:$A$200,0),MATCH(O$8,J!$A$1:$ZZ$1,0)),""),"")</f>
        <v>1.44</v>
      </c>
      <c r="P59" s="10"/>
      <c r="Q59" s="41">
        <v>2018</v>
      </c>
      <c r="R59" s="43">
        <f>IFERROR(IF(INDEX(J!$A$1:$ZZ$200,MATCH($A59,J!$A$1:$A$200,0),MATCH(R$8,J!$A$1:$ZZ$1,0))&lt;&gt;"",INDEX(J!$A$1:$ZZ$200,MATCH($A59,J!$A$1:$A$200,0),MATCH(R$8,J!$A$1:$ZZ$1,0)),""),"")</f>
        <v>3.16</v>
      </c>
      <c r="S59" s="43">
        <f>IFERROR(IF(INDEX(J!$A$1:$ZZ$200,MATCH($A59,J!$A$1:$A$200,0),MATCH(S$8,J!$A$1:$ZZ$1,0))&lt;&gt;"",INDEX(J!$A$1:$ZZ$200,MATCH($A59,J!$A$1:$A$200,0),MATCH(S$8,J!$A$1:$ZZ$1,0)),""),"")</f>
        <v>73.75</v>
      </c>
      <c r="T59" s="43">
        <f>IFERROR(IF(INDEX(J!$A$1:$ZZ$200,MATCH($A59,J!$A$1:$A$200,0),MATCH(T$8,J!$A$1:$ZZ$1,0))&lt;&gt;"",INDEX(J!$A$1:$ZZ$200,MATCH($A59,J!$A$1:$A$200,0),MATCH(T$8,J!$A$1:$ZZ$1,0)),""),"")</f>
        <v>38.5</v>
      </c>
      <c r="U59" s="43">
        <f>IFERROR(IF(INDEX(J!$A$1:$ZZ$200,MATCH($A59,J!$A$1:$A$200,0),MATCH(U$8,J!$A$1:$ZZ$1,0))&lt;&gt;"",INDEX(J!$A$1:$ZZ$200,MATCH($A59,J!$A$1:$A$200,0),MATCH(U$8,J!$A$1:$ZZ$1,0)),""),"")</f>
        <v>9.42</v>
      </c>
    </row>
    <row r="60" spans="1:21">
      <c r="A60" s="41">
        <f t="shared" si="0"/>
        <v>2019</v>
      </c>
      <c r="B60" s="42">
        <f>IFERROR(IF(INDEX(J!$A$1:$ZZ$200,MATCH($A60,J!$A$1:$A$200,0),MATCH(B$8,J!$A$1:$ZZ$1,0))&lt;&gt;"",INDEX(J!$A$1:$ZZ$200,MATCH($A60,J!$A$1:$A$200,0),MATCH(B$8,J!$A$1:$ZZ$1,0)),""),"")</f>
        <v>3566.67</v>
      </c>
      <c r="C60" s="43">
        <f>IFERROR(IF(INDEX(J!$A$1:$ZZ$200,MATCH($A60,J!$A$1:$A$200,0),MATCH(C$8,J!$A$1:$ZZ$1,0))&lt;&gt;"",INDEX(J!$A$1:$ZZ$200,MATCH($A60,J!$A$1:$A$200,0),MATCH(C$8,J!$A$1:$ZZ$1,0)),""),"")</f>
        <v>42.92</v>
      </c>
      <c r="D60" s="10"/>
      <c r="E60" s="41">
        <v>2019</v>
      </c>
      <c r="F60" s="43">
        <f>IFERROR(IF(INDEX(J!$A$1:$ZZ$200,MATCH($A60,J!$A$1:$A$200,0),MATCH(F$8,J!$A$1:$ZZ$1,0))&lt;&gt;"",INDEX(J!$A$1:$ZZ$200,MATCH($A60,J!$A$1:$A$200,0),MATCH(F$8,J!$A$1:$ZZ$1,0)),""),"")</f>
        <v>1.25</v>
      </c>
      <c r="G60" s="43">
        <f>IFERROR(IF(INDEX(J!$A$1:$ZZ$200,MATCH($A60,J!$A$1:$A$200,0),MATCH(G$8,J!$A$1:$ZZ$1,0))&lt;&gt;"",INDEX(J!$A$1:$ZZ$200,MATCH($A60,J!$A$1:$A$200,0),MATCH(G$8,J!$A$1:$ZZ$1,0)),""),"")</f>
        <v>0.56000000000000005</v>
      </c>
      <c r="H60" s="43">
        <f>IFERROR(IF(INDEX(J!$A$1:$ZZ$200,MATCH($A60,J!$A$1:$A$200,0),MATCH(H$8,J!$A$1:$ZZ$1,0))&lt;&gt;"",INDEX(J!$A$1:$ZZ$200,MATCH($A60,J!$A$1:$A$200,0),MATCH(H$8,J!$A$1:$ZZ$1,0)),""),"")</f>
        <v>0.08</v>
      </c>
      <c r="I60" s="43">
        <f>IFERROR(IF(INDEX(J!$A$1:$ZZ$200,MATCH($A60,J!$A$1:$A$200,0),MATCH(I$8,J!$A$1:$ZZ$1,0))&lt;&gt;"",INDEX(J!$A$1:$ZZ$200,MATCH($A60,J!$A$1:$A$200,0),MATCH(I$8,J!$A$1:$ZZ$1,0)),""),"")</f>
        <v>0.73</v>
      </c>
      <c r="J60" s="43" t="str">
        <f>IFERROR(IF(INDEX(J!$A$1:$ZZ$200,MATCH($A60,J!$A$1:$A$200,0),MATCH(J$8,J!$A$1:$ZZ$1,0))&lt;&gt;"",INDEX(J!$A$1:$ZZ$200,MATCH($A60,J!$A$1:$A$200,0),MATCH(J$8,J!$A$1:$ZZ$1,0)),""),"")</f>
        <v/>
      </c>
      <c r="K60" s="10"/>
      <c r="L60" s="41">
        <v>2019</v>
      </c>
      <c r="M60" s="43">
        <f>IFERROR(IF(INDEX(J!$A$1:$ZZ$200,MATCH($A60,J!$A$1:$A$200,0),MATCH(M$8,J!$A$1:$ZZ$1,0))&lt;&gt;"",INDEX(J!$A$1:$ZZ$200,MATCH($A60,J!$A$1:$A$200,0),MATCH(M$8,J!$A$1:$ZZ$1,0)),""),"")</f>
        <v>2.17</v>
      </c>
      <c r="N60" s="43">
        <f>IFERROR(IF(INDEX(J!$A$1:$ZZ$200,MATCH($A60,J!$A$1:$A$200,0),MATCH(N$8,J!$A$1:$ZZ$1,0))&lt;&gt;"",INDEX(J!$A$1:$ZZ$200,MATCH($A60,J!$A$1:$A$200,0),MATCH(N$8,J!$A$1:$ZZ$1,0)),""),"")</f>
        <v>1.1499999999999999</v>
      </c>
      <c r="O60" s="43">
        <f>IFERROR(IF(INDEX(J!$A$1:$ZZ$200,MATCH($A60,J!$A$1:$A$200,0),MATCH(O$8,J!$A$1:$ZZ$1,0))&lt;&gt;"",INDEX(J!$A$1:$ZZ$200,MATCH($A60,J!$A$1:$A$200,0),MATCH(O$8,J!$A$1:$ZZ$1,0)),""),"")</f>
        <v>1.21</v>
      </c>
      <c r="P60" s="10"/>
      <c r="Q60" s="41">
        <v>2019</v>
      </c>
      <c r="R60" s="43">
        <f>IFERROR(IF(INDEX(J!$A$1:$ZZ$200,MATCH($A60,J!$A$1:$A$200,0),MATCH(R$8,J!$A$1:$ZZ$1,0))&lt;&gt;"",INDEX(J!$A$1:$ZZ$200,MATCH($A60,J!$A$1:$A$200,0),MATCH(R$8,J!$A$1:$ZZ$1,0)),""),"")</f>
        <v>2.88</v>
      </c>
      <c r="S60" s="43">
        <f>IFERROR(IF(INDEX(J!$A$1:$ZZ$200,MATCH($A60,J!$A$1:$A$200,0),MATCH(S$8,J!$A$1:$ZZ$1,0))&lt;&gt;"",INDEX(J!$A$1:$ZZ$200,MATCH($A60,J!$A$1:$A$200,0),MATCH(S$8,J!$A$1:$ZZ$1,0)),""),"")</f>
        <v>74.010000000000005</v>
      </c>
      <c r="T60" s="43">
        <f>IFERROR(IF(INDEX(J!$A$1:$ZZ$200,MATCH($A60,J!$A$1:$A$200,0),MATCH(T$8,J!$A$1:$ZZ$1,0))&lt;&gt;"",INDEX(J!$A$1:$ZZ$200,MATCH($A60,J!$A$1:$A$200,0),MATCH(T$8,J!$A$1:$ZZ$1,0)),""),"")</f>
        <v>38.659999999999997</v>
      </c>
      <c r="U60" s="43">
        <f>IFERROR(IF(INDEX(J!$A$1:$ZZ$200,MATCH($A60,J!$A$1:$A$200,0),MATCH(U$8,J!$A$1:$ZZ$1,0))&lt;&gt;"",INDEX(J!$A$1:$ZZ$200,MATCH($A60,J!$A$1:$A$200,0),MATCH(U$8,J!$A$1:$ZZ$1,0)),""),"")</f>
        <v>9.15</v>
      </c>
    </row>
    <row r="61" spans="1:21">
      <c r="A61" s="41">
        <f>IF(A60&lt;&gt;"",IF(INDEX(J!$A$1:$ZZ$200,MATCH(A60+1,J!$A$1:$A$200,0),MATCH(B$8,J!$A$1:$ZZ$1,0))&lt;&gt;"",A60+1,""),"")</f>
        <v>2020</v>
      </c>
      <c r="B61" s="42">
        <f>IFERROR(IF(INDEX(J!$A$1:$ZZ$200,MATCH($A61,J!$A$1:$A$200,0),MATCH(B$8,J!$A$1:$ZZ$1,0))&lt;&gt;"",INDEX(J!$A$1:$ZZ$200,MATCH($A61,J!$A$1:$A$200,0),MATCH(B$8,J!$A$1:$ZZ$1,0)),""),"")</f>
        <v>3593.24</v>
      </c>
      <c r="C61" s="43">
        <f>IFERROR(IF(INDEX(J!$A$1:$ZZ$200,MATCH($A61,J!$A$1:$A$200,0),MATCH(C$8,J!$A$1:$ZZ$1,0))&lt;&gt;"",INDEX(J!$A$1:$ZZ$200,MATCH($A61,J!$A$1:$A$200,0),MATCH(C$8,J!$A$1:$ZZ$1,0)),""),"")</f>
        <v>43.21</v>
      </c>
      <c r="D61" s="10"/>
      <c r="E61" s="41">
        <f>IF(E60&lt;&gt;"",IF(INDEX(J!$A$1:$ZZ$200,MATCH(E60+1,J!$A$1:$A$200,0),MATCH(F$8,J!$A$1:$ZZ$1,0))&lt;&gt;"",E60+1,""),"")</f>
        <v>2020</v>
      </c>
      <c r="F61" s="43">
        <f>IFERROR(IF(INDEX(J!$A$1:$ZZ$200,MATCH($A61,J!$A$1:$A$200,0),MATCH(F$8,J!$A$1:$ZZ$1,0))&lt;&gt;"",INDEX(J!$A$1:$ZZ$200,MATCH($A61,J!$A$1:$A$200,0),MATCH(F$8,J!$A$1:$ZZ$1,0)),""),"")</f>
        <v>1.01</v>
      </c>
      <c r="G61" s="43">
        <f>IFERROR(IF(INDEX(J!$A$1:$ZZ$200,MATCH($A61,J!$A$1:$A$200,0),MATCH(G$8,J!$A$1:$ZZ$1,0))&lt;&gt;"",INDEX(J!$A$1:$ZZ$200,MATCH($A61,J!$A$1:$A$200,0),MATCH(G$8,J!$A$1:$ZZ$1,0)),""),"")</f>
        <v>0.49</v>
      </c>
      <c r="H61" s="43">
        <f>IFERROR(IF(INDEX(J!$A$1:$ZZ$200,MATCH($A61,J!$A$1:$A$200,0),MATCH(H$8,J!$A$1:$ZZ$1,0))&lt;&gt;"",INDEX(J!$A$1:$ZZ$200,MATCH($A61,J!$A$1:$A$200,0),MATCH(H$8,J!$A$1:$ZZ$1,0)),""),"")</f>
        <v>0.01</v>
      </c>
      <c r="I61" s="43">
        <f>IFERROR(IF(INDEX(J!$A$1:$ZZ$200,MATCH($A61,J!$A$1:$A$200,0),MATCH(I$8,J!$A$1:$ZZ$1,0))&lt;&gt;"",INDEX(J!$A$1:$ZZ$200,MATCH($A61,J!$A$1:$A$200,0),MATCH(I$8,J!$A$1:$ZZ$1,0)),""),"")</f>
        <v>0.64</v>
      </c>
      <c r="J61" s="43" t="str">
        <f>IFERROR(IF(INDEX(J!$A$1:$ZZ$200,MATCH($A61,J!$A$1:$A$200,0),MATCH(J$8,J!$A$1:$ZZ$1,0))&lt;&gt;"",INDEX(J!$A$1:$ZZ$200,MATCH($A61,J!$A$1:$A$200,0),MATCH(J$8,J!$A$1:$ZZ$1,0)),""),"")</f>
        <v/>
      </c>
      <c r="K61" s="10"/>
      <c r="L61" s="41">
        <f>IF(L60&lt;&gt;"",IF(INDEX(J!$A$1:$ZZ$200,MATCH(L60+1,J!$A$1:$A$200,0),MATCH(M$8,J!$A$1:$ZZ$1,0))&lt;&gt;"",L60+1,""),"")</f>
        <v>2020</v>
      </c>
      <c r="M61" s="43">
        <f>IFERROR(IF(INDEX(J!$A$1:$ZZ$200,MATCH($A61,J!$A$1:$A$200,0),MATCH(M$8,J!$A$1:$ZZ$1,0))&lt;&gt;"",INDEX(J!$A$1:$ZZ$200,MATCH($A61,J!$A$1:$A$200,0),MATCH(M$8,J!$A$1:$ZZ$1,0)),""),"")</f>
        <v>-2.5099999999999998</v>
      </c>
      <c r="N61" s="43">
        <f>IFERROR(IF(INDEX(J!$A$1:$ZZ$200,MATCH($A61,J!$A$1:$A$200,0),MATCH(N$8,J!$A$1:$ZZ$1,0))&lt;&gt;"",INDEX(J!$A$1:$ZZ$200,MATCH($A61,J!$A$1:$A$200,0),MATCH(N$8,J!$A$1:$ZZ$1,0)),""),"")</f>
        <v>-2</v>
      </c>
      <c r="O61" s="43">
        <f>IFERROR(IF(INDEX(J!$A$1:$ZZ$200,MATCH($A61,J!$A$1:$A$200,0),MATCH(O$8,J!$A$1:$ZZ$1,0))&lt;&gt;"",INDEX(J!$A$1:$ZZ$200,MATCH($A61,J!$A$1:$A$200,0),MATCH(O$8,J!$A$1:$ZZ$1,0)),""),"")</f>
        <v>-0.3</v>
      </c>
      <c r="P61" s="10"/>
      <c r="Q61" s="41">
        <f>IF(Q60&lt;&gt;"",IF(INDEX(J!$A$1:$ZZ$200,MATCH(Q60+1,J!$A$1:$A$200,0),MATCH(R$8,J!$A$1:$ZZ$1,0))&lt;&gt;"",Q60+1,""),"")</f>
        <v>2020</v>
      </c>
      <c r="R61" s="43">
        <f>IFERROR(IF(INDEX(J!$A$1:$ZZ$200,MATCH($A61,J!$A$1:$A$200,0),MATCH(R$8,J!$A$1:$ZZ$1,0))&lt;&gt;"",INDEX(J!$A$1:$ZZ$200,MATCH($A61,J!$A$1:$A$200,0),MATCH(R$8,J!$A$1:$ZZ$1,0)),""),"")</f>
        <v>2.72</v>
      </c>
      <c r="S61" s="43">
        <f>IFERROR(IF(INDEX(J!$A$1:$ZZ$200,MATCH($A61,J!$A$1:$A$200,0),MATCH(S$8,J!$A$1:$ZZ$1,0))&lt;&gt;"",INDEX(J!$A$1:$ZZ$200,MATCH($A61,J!$A$1:$A$200,0),MATCH(S$8,J!$A$1:$ZZ$1,0)),""),"")</f>
        <v>74.22</v>
      </c>
      <c r="T61" s="43">
        <f>IFERROR(IF(INDEX(J!$A$1:$ZZ$200,MATCH($A61,J!$A$1:$A$200,0),MATCH(T$8,J!$A$1:$ZZ$1,0))&lt;&gt;"",INDEX(J!$A$1:$ZZ$200,MATCH($A61,J!$A$1:$A$200,0),MATCH(T$8,J!$A$1:$ZZ$1,0)),""),"")</f>
        <v>38.590000000000003</v>
      </c>
      <c r="U61" s="43">
        <f>IFERROR(IF(INDEX(J!$A$1:$ZZ$200,MATCH($A61,J!$A$1:$A$200,0),MATCH(U$8,J!$A$1:$ZZ$1,0))&lt;&gt;"",INDEX(J!$A$1:$ZZ$200,MATCH($A61,J!$A$1:$A$200,0),MATCH(U$8,J!$A$1:$ZZ$1,0)),""),"")</f>
        <v>8.98</v>
      </c>
    </row>
    <row r="62" spans="1:21">
      <c r="A62" s="41">
        <f>IF(A61&lt;&gt;"",IF(INDEX(J!$A$1:$ZZ$200,MATCH(A61+1,J!$A$1:$A$200,0),MATCH(B$8,J!$A$1:$ZZ$1,0))&lt;&gt;"",A61+1,""),"")</f>
        <v>2021</v>
      </c>
      <c r="B62" s="42">
        <f>IFERROR(IF(INDEX(J!$A$1:$ZZ$200,MATCH($A62,J!$A$1:$A$200,0),MATCH(B$8,J!$A$1:$ZZ$1,0))&lt;&gt;"",INDEX(J!$A$1:$ZZ$200,MATCH($A62,J!$A$1:$A$200,0),MATCH(B$8,J!$A$1:$ZZ$1,0)),""),"")</f>
        <v>3618.9</v>
      </c>
      <c r="C62" s="43">
        <f>IFERROR(IF(INDEX(J!$A$1:$ZZ$200,MATCH($A62,J!$A$1:$A$200,0),MATCH(C$8,J!$A$1:$ZZ$1,0))&lt;&gt;"",INDEX(J!$A$1:$ZZ$200,MATCH($A62,J!$A$1:$A$200,0),MATCH(C$8,J!$A$1:$ZZ$1,0)),""),"")</f>
        <v>43.5</v>
      </c>
      <c r="D62" s="10"/>
      <c r="E62" s="41">
        <f>IF(E61&lt;&gt;"",IF(INDEX(J!$A$1:$ZZ$200,MATCH(E61+1,J!$A$1:$A$200,0),MATCH(F$8,J!$A$1:$ZZ$1,0))&lt;&gt;"",E61+1,""),"")</f>
        <v>2021</v>
      </c>
      <c r="F62" s="43">
        <f>IFERROR(IF(INDEX(J!$A$1:$ZZ$200,MATCH($A62,J!$A$1:$A$200,0),MATCH(F$8,J!$A$1:$ZZ$1,0))&lt;&gt;"",INDEX(J!$A$1:$ZZ$200,MATCH($A62,J!$A$1:$A$200,0),MATCH(F$8,J!$A$1:$ZZ$1,0)),""),"")</f>
        <v>1.03</v>
      </c>
      <c r="G62" s="43">
        <f>IFERROR(IF(INDEX(J!$A$1:$ZZ$200,MATCH($A62,J!$A$1:$A$200,0),MATCH(G$8,J!$A$1:$ZZ$1,0))&lt;&gt;"",INDEX(J!$A$1:$ZZ$200,MATCH($A62,J!$A$1:$A$200,0),MATCH(G$8,J!$A$1:$ZZ$1,0)),""),"")</f>
        <v>0.38</v>
      </c>
      <c r="H62" s="43">
        <f>IFERROR(IF(INDEX(J!$A$1:$ZZ$200,MATCH($A62,J!$A$1:$A$200,0),MATCH(H$8,J!$A$1:$ZZ$1,0))&lt;&gt;"",INDEX(J!$A$1:$ZZ$200,MATCH($A62,J!$A$1:$A$200,0),MATCH(H$8,J!$A$1:$ZZ$1,0)),""),"")</f>
        <v>-0.05</v>
      </c>
      <c r="I62" s="43">
        <f>IFERROR(IF(INDEX(J!$A$1:$ZZ$200,MATCH($A62,J!$A$1:$A$200,0),MATCH(I$8,J!$A$1:$ZZ$1,0))&lt;&gt;"",INDEX(J!$A$1:$ZZ$200,MATCH($A62,J!$A$1:$A$200,0),MATCH(I$8,J!$A$1:$ZZ$1,0)),""),"")</f>
        <v>0.84</v>
      </c>
      <c r="J62" s="43" t="str">
        <f>IFERROR(IF(INDEX(J!$A$1:$ZZ$200,MATCH($A62,J!$A$1:$A$200,0),MATCH(J$8,J!$A$1:$ZZ$1,0))&lt;&gt;"",INDEX(J!$A$1:$ZZ$200,MATCH($A62,J!$A$1:$A$200,0),MATCH(J$8,J!$A$1:$ZZ$1,0)),""),"")</f>
        <v/>
      </c>
      <c r="K62" s="10"/>
      <c r="L62" s="41">
        <f>IF(L61&lt;&gt;"",IF(INDEX(J!$A$1:$ZZ$200,MATCH(L61+1,J!$A$1:$A$200,0),MATCH(M$8,J!$A$1:$ZZ$1,0))&lt;&gt;"",L61+1,""),"")</f>
        <v>2021</v>
      </c>
      <c r="M62" s="43">
        <f>IFERROR(IF(INDEX(J!$A$1:$ZZ$200,MATCH($A62,J!$A$1:$A$200,0),MATCH(M$8,J!$A$1:$ZZ$1,0))&lt;&gt;"",INDEX(J!$A$1:$ZZ$200,MATCH($A62,J!$A$1:$A$200,0),MATCH(M$8,J!$A$1:$ZZ$1,0)),""),"")</f>
        <v>0.63</v>
      </c>
      <c r="N62" s="43">
        <f>IFERROR(IF(INDEX(J!$A$1:$ZZ$200,MATCH($A62,J!$A$1:$A$200,0),MATCH(N$8,J!$A$1:$ZZ$1,0))&lt;&gt;"",INDEX(J!$A$1:$ZZ$200,MATCH($A62,J!$A$1:$A$200,0),MATCH(N$8,J!$A$1:$ZZ$1,0)),""),"")</f>
        <v>-0.26</v>
      </c>
      <c r="O62" s="43">
        <f>IFERROR(IF(INDEX(J!$A$1:$ZZ$200,MATCH($A62,J!$A$1:$A$200,0),MATCH(O$8,J!$A$1:$ZZ$1,0))&lt;&gt;"",INDEX(J!$A$1:$ZZ$200,MATCH($A62,J!$A$1:$A$200,0),MATCH(O$8,J!$A$1:$ZZ$1,0)),""),"")</f>
        <v>1.1499999999999999</v>
      </c>
      <c r="P62" s="10"/>
      <c r="Q62" s="41">
        <f>IF(Q61&lt;&gt;"",IF(INDEX(J!$A$1:$ZZ$200,MATCH(Q61+1,J!$A$1:$A$200,0),MATCH(R$8,J!$A$1:$ZZ$1,0))&lt;&gt;"",Q61+1,""),"")</f>
        <v>2021</v>
      </c>
      <c r="R62" s="43">
        <f>IFERROR(IF(INDEX(J!$A$1:$ZZ$200,MATCH($A62,J!$A$1:$A$200,0),MATCH(R$8,J!$A$1:$ZZ$1,0))&lt;&gt;"",INDEX(J!$A$1:$ZZ$200,MATCH($A62,J!$A$1:$A$200,0),MATCH(R$8,J!$A$1:$ZZ$1,0)),""),"")</f>
        <v>2.69</v>
      </c>
      <c r="S62" s="43">
        <f>IFERROR(IF(INDEX(J!$A$1:$ZZ$200,MATCH($A62,J!$A$1:$A$200,0),MATCH(S$8,J!$A$1:$ZZ$1,0))&lt;&gt;"",INDEX(J!$A$1:$ZZ$200,MATCH($A62,J!$A$1:$A$200,0),MATCH(S$8,J!$A$1:$ZZ$1,0)),""),"")</f>
        <v>74.38</v>
      </c>
      <c r="T62" s="43">
        <f>IFERROR(IF(INDEX(J!$A$1:$ZZ$200,MATCH($A62,J!$A$1:$A$200,0),MATCH(T$8,J!$A$1:$ZZ$1,0))&lt;&gt;"",INDEX(J!$A$1:$ZZ$200,MATCH($A62,J!$A$1:$A$200,0),MATCH(T$8,J!$A$1:$ZZ$1,0)),""),"")</f>
        <v>38.619999999999997</v>
      </c>
      <c r="U62" s="43">
        <f>IFERROR(IF(INDEX(J!$A$1:$ZZ$200,MATCH($A62,J!$A$1:$A$200,0),MATCH(U$8,J!$A$1:$ZZ$1,0))&lt;&gt;"",INDEX(J!$A$1:$ZZ$200,MATCH($A62,J!$A$1:$A$200,0),MATCH(U$8,J!$A$1:$ZZ$1,0)),""),"")</f>
        <v>8.77</v>
      </c>
    </row>
    <row r="63" spans="1:21">
      <c r="A63" s="41">
        <f>IF(A62&lt;&gt;"",IF(INDEX(J!$A$1:$ZZ$200,MATCH(A62+1,J!$A$1:$A$200,0),MATCH(B$8,J!$A$1:$ZZ$1,0))&lt;&gt;"",A62+1,""),"")</f>
        <v>2022</v>
      </c>
      <c r="B63" s="42">
        <f>IFERROR(IF(INDEX(J!$A$1:$ZZ$200,MATCH($A63,J!$A$1:$A$200,0),MATCH(B$8,J!$A$1:$ZZ$1,0))&lt;&gt;"",INDEX(J!$A$1:$ZZ$200,MATCH($A63,J!$A$1:$A$200,0),MATCH(B$8,J!$A$1:$ZZ$1,0)),""),"")</f>
        <v>3641.78</v>
      </c>
      <c r="C63" s="43">
        <f>IFERROR(IF(INDEX(J!$A$1:$ZZ$200,MATCH($A63,J!$A$1:$A$200,0),MATCH(C$8,J!$A$1:$ZZ$1,0))&lt;&gt;"",INDEX(J!$A$1:$ZZ$200,MATCH($A63,J!$A$1:$A$200,0),MATCH(C$8,J!$A$1:$ZZ$1,0)),""),"")</f>
        <v>43.46</v>
      </c>
      <c r="D63" s="10"/>
      <c r="E63" s="41">
        <f>IF(E62&lt;&gt;"",IF(INDEX(J!$A$1:$ZZ$200,MATCH(E62+1,J!$A$1:$A$200,0),MATCH(F$8,J!$A$1:$ZZ$1,0))&lt;&gt;"",E62+1,""),"")</f>
        <v>2022</v>
      </c>
      <c r="F63" s="43">
        <f>IFERROR(IF(INDEX(J!$A$1:$ZZ$200,MATCH($A63,J!$A$1:$A$200,0),MATCH(F$8,J!$A$1:$ZZ$1,0))&lt;&gt;"",INDEX(J!$A$1:$ZZ$200,MATCH($A63,J!$A$1:$A$200,0),MATCH(F$8,J!$A$1:$ZZ$1,0)),""),"")</f>
        <v>1.1200000000000001</v>
      </c>
      <c r="G63" s="43">
        <f>IFERROR(IF(INDEX(J!$A$1:$ZZ$200,MATCH($A63,J!$A$1:$A$200,0),MATCH(G$8,J!$A$1:$ZZ$1,0))&lt;&gt;"",INDEX(J!$A$1:$ZZ$200,MATCH($A63,J!$A$1:$A$200,0),MATCH(G$8,J!$A$1:$ZZ$1,0)),""),"")</f>
        <v>0.39</v>
      </c>
      <c r="H63" s="43">
        <f>IFERROR(IF(INDEX(J!$A$1:$ZZ$200,MATCH($A63,J!$A$1:$A$200,0),MATCH(H$8,J!$A$1:$ZZ$1,0))&lt;&gt;"",INDEX(J!$A$1:$ZZ$200,MATCH($A63,J!$A$1:$A$200,0),MATCH(H$8,J!$A$1:$ZZ$1,0)),""),"")</f>
        <v>0.34</v>
      </c>
      <c r="I63" s="43">
        <f>IFERROR(IF(INDEX(J!$A$1:$ZZ$200,MATCH($A63,J!$A$1:$A$200,0),MATCH(I$8,J!$A$1:$ZZ$1,0))&lt;&gt;"",INDEX(J!$A$1:$ZZ$200,MATCH($A63,J!$A$1:$A$200,0),MATCH(I$8,J!$A$1:$ZZ$1,0)),""),"")</f>
        <v>0.53</v>
      </c>
      <c r="J63" s="43" t="str">
        <f>IFERROR(IF(INDEX(J!$A$1:$ZZ$200,MATCH($A63,J!$A$1:$A$200,0),MATCH(J$8,J!$A$1:$ZZ$1,0))&lt;&gt;"",INDEX(J!$A$1:$ZZ$200,MATCH($A63,J!$A$1:$A$200,0),MATCH(J$8,J!$A$1:$ZZ$1,0)),""),"")</f>
        <v/>
      </c>
      <c r="K63" s="10"/>
      <c r="L63" s="41">
        <f>IF(L62&lt;&gt;"",IF(INDEX(J!$A$1:$ZZ$200,MATCH(L62+1,J!$A$1:$A$200,0),MATCH(M$8,J!$A$1:$ZZ$1,0))&lt;&gt;"",L62+1,""),"")</f>
        <v>2022</v>
      </c>
      <c r="M63" s="43">
        <f>IFERROR(IF(INDEX(J!$A$1:$ZZ$200,MATCH($A63,J!$A$1:$A$200,0),MATCH(M$8,J!$A$1:$ZZ$1,0))&lt;&gt;"",INDEX(J!$A$1:$ZZ$200,MATCH($A63,J!$A$1:$A$200,0),MATCH(M$8,J!$A$1:$ZZ$1,0)),""),"")</f>
        <v>1.21</v>
      </c>
      <c r="N63" s="43">
        <f>IFERROR(IF(INDEX(J!$A$1:$ZZ$200,MATCH($A63,J!$A$1:$A$200,0),MATCH(N$8,J!$A$1:$ZZ$1,0))&lt;&gt;"",INDEX(J!$A$1:$ZZ$200,MATCH($A63,J!$A$1:$A$200,0),MATCH(N$8,J!$A$1:$ZZ$1,0)),""),"")</f>
        <v>0.38</v>
      </c>
      <c r="O63" s="43">
        <f>IFERROR(IF(INDEX(J!$A$1:$ZZ$200,MATCH($A63,J!$A$1:$A$200,0),MATCH(O$8,J!$A$1:$ZZ$1,0))&lt;&gt;"",INDEX(J!$A$1:$ZZ$200,MATCH($A63,J!$A$1:$A$200,0),MATCH(O$8,J!$A$1:$ZZ$1,0)),""),"")</f>
        <v>1.08</v>
      </c>
      <c r="P63" s="10"/>
      <c r="Q63" s="41">
        <f>IF(Q62&lt;&gt;"",IF(INDEX(J!$A$1:$ZZ$200,MATCH(Q62+1,J!$A$1:$A$200,0),MATCH(R$8,J!$A$1:$ZZ$1,0))&lt;&gt;"",Q62+1,""),"")</f>
        <v>2022</v>
      </c>
      <c r="R63" s="43">
        <f>IFERROR(IF(INDEX(J!$A$1:$ZZ$200,MATCH($A63,J!$A$1:$A$200,0),MATCH(R$8,J!$A$1:$ZZ$1,0))&lt;&gt;"",INDEX(J!$A$1:$ZZ$200,MATCH($A63,J!$A$1:$A$200,0),MATCH(R$8,J!$A$1:$ZZ$1,0)),""),"")</f>
        <v>2.69</v>
      </c>
      <c r="S63" s="43">
        <f>IFERROR(IF(INDEX(J!$A$1:$ZZ$200,MATCH($A63,J!$A$1:$A$200,0),MATCH(S$8,J!$A$1:$ZZ$1,0))&lt;&gt;"",INDEX(J!$A$1:$ZZ$200,MATCH($A63,J!$A$1:$A$200,0),MATCH(S$8,J!$A$1:$ZZ$1,0)),""),"")</f>
        <v>74.48</v>
      </c>
      <c r="T63" s="43">
        <f>IFERROR(IF(INDEX(J!$A$1:$ZZ$200,MATCH($A63,J!$A$1:$A$200,0),MATCH(T$8,J!$A$1:$ZZ$1,0))&lt;&gt;"",INDEX(J!$A$1:$ZZ$200,MATCH($A63,J!$A$1:$A$200,0),MATCH(T$8,J!$A$1:$ZZ$1,0)),""),"")</f>
        <v>38.909999999999997</v>
      </c>
      <c r="U63" s="43">
        <f>IFERROR(IF(INDEX(J!$A$1:$ZZ$200,MATCH($A63,J!$A$1:$A$200,0),MATCH(U$8,J!$A$1:$ZZ$1,0))&lt;&gt;"",INDEX(J!$A$1:$ZZ$200,MATCH($A63,J!$A$1:$A$200,0),MATCH(U$8,J!$A$1:$ZZ$1,0)),""),"")</f>
        <v>8.5299999999999994</v>
      </c>
    </row>
    <row r="64" spans="1:21">
      <c r="A64" s="41">
        <f>IF(A63&lt;&gt;"",IF(INDEX(J!$A$1:$ZZ$200,MATCH(A63+1,J!$A$1:$A$200,0),MATCH(B$8,J!$A$1:$ZZ$1,0))&lt;&gt;"",A63+1,""),"")</f>
        <v>2023</v>
      </c>
      <c r="B64" s="42">
        <f>IFERROR(IF(INDEX(J!$A$1:$ZZ$200,MATCH($A64,J!$A$1:$A$200,0),MATCH(B$8,J!$A$1:$ZZ$1,0))&lt;&gt;"",INDEX(J!$A$1:$ZZ$200,MATCH($A64,J!$A$1:$A$200,0),MATCH(B$8,J!$A$1:$ZZ$1,0)),""),"")</f>
        <v>3685.47</v>
      </c>
      <c r="C64" s="43">
        <f>IFERROR(IF(INDEX(J!$A$1:$ZZ$200,MATCH($A64,J!$A$1:$A$200,0),MATCH(C$8,J!$A$1:$ZZ$1,0))&lt;&gt;"",INDEX(J!$A$1:$ZZ$200,MATCH($A64,J!$A$1:$A$200,0),MATCH(C$8,J!$A$1:$ZZ$1,0)),""),"")</f>
        <v>43.61</v>
      </c>
      <c r="D64" s="10"/>
      <c r="E64" s="41">
        <f>IF(E63&lt;&gt;"",IF(INDEX(J!$A$1:$ZZ$200,MATCH(E63+1,J!$A$1:$A$200,0),MATCH(F$8,J!$A$1:$ZZ$1,0))&lt;&gt;"",E63+1,""),"")</f>
        <v>2023</v>
      </c>
      <c r="F64" s="43">
        <f>IFERROR(IF(INDEX(J!$A$1:$ZZ$200,MATCH($A64,J!$A$1:$A$200,0),MATCH(F$8,J!$A$1:$ZZ$1,0))&lt;&gt;"",INDEX(J!$A$1:$ZZ$200,MATCH($A64,J!$A$1:$A$200,0),MATCH(F$8,J!$A$1:$ZZ$1,0)),""),"")</f>
        <v>1.42</v>
      </c>
      <c r="G64" s="43">
        <f>IFERROR(IF(INDEX(J!$A$1:$ZZ$200,MATCH($A64,J!$A$1:$A$200,0),MATCH(G$8,J!$A$1:$ZZ$1,0))&lt;&gt;"",INDEX(J!$A$1:$ZZ$200,MATCH($A64,J!$A$1:$A$200,0),MATCH(G$8,J!$A$1:$ZZ$1,0)),""),"")</f>
        <v>0.4</v>
      </c>
      <c r="H64" s="43">
        <f>IFERROR(IF(INDEX(J!$A$1:$ZZ$200,MATCH($A64,J!$A$1:$A$200,0),MATCH(H$8,J!$A$1:$ZZ$1,0))&lt;&gt;"",INDEX(J!$A$1:$ZZ$200,MATCH($A64,J!$A$1:$A$200,0),MATCH(H$8,J!$A$1:$ZZ$1,0)),""),"")</f>
        <v>0.62</v>
      </c>
      <c r="I64" s="43">
        <f>IFERROR(IF(INDEX(J!$A$1:$ZZ$200,MATCH($A64,J!$A$1:$A$200,0),MATCH(I$8,J!$A$1:$ZZ$1,0))&lt;&gt;"",INDEX(J!$A$1:$ZZ$200,MATCH($A64,J!$A$1:$A$200,0),MATCH(I$8,J!$A$1:$ZZ$1,0)),""),"")</f>
        <v>0.56000000000000005</v>
      </c>
      <c r="J64" s="44" t="str">
        <f>IFERROR(IF(INDEX(J!$A$1:$ZZ$200,MATCH($A64,J!$A$1:$A$200,0),MATCH(J$8,J!$A$1:$ZZ$1,0))&lt;&gt;"",INDEX(J!$A$1:$ZZ$200,MATCH($A64,J!$A$1:$A$200,0),MATCH(J$8,J!$A$1:$ZZ$1,0)),""),"")</f>
        <v/>
      </c>
      <c r="K64" s="10"/>
      <c r="L64" s="41">
        <f>IF(L63&lt;&gt;"",IF(INDEX(J!$A$1:$ZZ$200,MATCH(L63+1,J!$A$1:$A$200,0),MATCH(M$8,J!$A$1:$ZZ$1,0))&lt;&gt;"",L63+1,""),"")</f>
        <v>2023</v>
      </c>
      <c r="M64" s="43">
        <f>IFERROR(IF(INDEX(J!$A$1:$ZZ$200,MATCH($A64,J!$A$1:$A$200,0),MATCH(M$8,J!$A$1:$ZZ$1,0))&lt;&gt;"",INDEX(J!$A$1:$ZZ$200,MATCH($A64,J!$A$1:$A$200,0),MATCH(M$8,J!$A$1:$ZZ$1,0)),""),"")</f>
        <v>0.26</v>
      </c>
      <c r="N64" s="43">
        <f>IFERROR(IF(INDEX(J!$A$1:$ZZ$200,MATCH($A64,J!$A$1:$A$200,0),MATCH(N$8,J!$A$1:$ZZ$1,0))&lt;&gt;"",INDEX(J!$A$1:$ZZ$200,MATCH($A64,J!$A$1:$A$200,0),MATCH(N$8,J!$A$1:$ZZ$1,0)),""),"")</f>
        <v>0.18</v>
      </c>
      <c r="O64" s="43">
        <f>IFERROR(IF(INDEX(J!$A$1:$ZZ$200,MATCH($A64,J!$A$1:$A$200,0),MATCH(O$8,J!$A$1:$ZZ$1,0))&lt;&gt;"",INDEX(J!$A$1:$ZZ$200,MATCH($A64,J!$A$1:$A$200,0),MATCH(O$8,J!$A$1:$ZZ$1,0)),""),"")</f>
        <v>0.32</v>
      </c>
      <c r="P64" s="10"/>
      <c r="Q64" s="41">
        <f>IF(Q63&lt;&gt;"",IF(INDEX(J!$A$1:$ZZ$200,MATCH(Q63+1,J!$A$1:$A$200,0),MATCH(R$8,J!$A$1:$ZZ$1,0))&lt;&gt;"",Q63+1,""),"")</f>
        <v>2023</v>
      </c>
      <c r="R64" s="43">
        <f>IFERROR(IF(INDEX(J!$A$1:$ZZ$200,MATCH($A64,J!$A$1:$A$200,0),MATCH(R$8,J!$A$1:$ZZ$1,0))&lt;&gt;"",INDEX(J!$A$1:$ZZ$200,MATCH($A64,J!$A$1:$A$200,0),MATCH(R$8,J!$A$1:$ZZ$1,0)),""),"")</f>
        <v>2.66</v>
      </c>
      <c r="S64" s="43">
        <f>IFERROR(IF(INDEX(J!$A$1:$ZZ$200,MATCH($A64,J!$A$1:$A$200,0),MATCH(S$8,J!$A$1:$ZZ$1,0))&lt;&gt;"",INDEX(J!$A$1:$ZZ$200,MATCH($A64,J!$A$1:$A$200,0),MATCH(S$8,J!$A$1:$ZZ$1,0)),""),"")</f>
        <v>74.53</v>
      </c>
      <c r="T64" s="43">
        <f>IFERROR(IF(INDEX(J!$A$1:$ZZ$200,MATCH($A64,J!$A$1:$A$200,0),MATCH(T$8,J!$A$1:$ZZ$1,0))&lt;&gt;"",INDEX(J!$A$1:$ZZ$200,MATCH($A64,J!$A$1:$A$200,0),MATCH(T$8,J!$A$1:$ZZ$1,0)),""),"")</f>
        <v>39.22</v>
      </c>
      <c r="U64" s="43">
        <f>IFERROR(IF(INDEX(J!$A$1:$ZZ$200,MATCH($A64,J!$A$1:$A$200,0),MATCH(U$8,J!$A$1:$ZZ$1,0))&lt;&gt;"",INDEX(J!$A$1:$ZZ$200,MATCH($A64,J!$A$1:$A$200,0),MATCH(U$8,J!$A$1:$ZZ$1,0)),""),"")</f>
        <v>8.36</v>
      </c>
    </row>
    <row r="65" spans="1:21">
      <c r="A65" s="41">
        <f>IF(A64&lt;&gt;"",IF(INDEX(J!$A$1:$ZZ$200,MATCH(A64+1,J!$A$1:$A$200,0),MATCH(B$8,J!$A$1:$ZZ$1,0))&lt;&gt;"",A64+1,""),"")</f>
        <v>2024</v>
      </c>
      <c r="B65" s="42">
        <f>IFERROR(IF(INDEX(J!$A$1:$ZZ$200,MATCH($A65,J!$A$1:$A$200,0),MATCH(B$8,J!$A$1:$ZZ$1,0))&lt;&gt;"",INDEX(J!$A$1:$ZZ$200,MATCH($A65,J!$A$1:$A$200,0),MATCH(B$8,J!$A$1:$ZZ$1,0)),""),"")</f>
        <v>3716.46</v>
      </c>
      <c r="C65" s="43">
        <f>IFERROR(IF(INDEX(J!$A$1:$ZZ$200,MATCH($A65,J!$A$1:$A$200,0),MATCH(C$8,J!$A$1:$ZZ$1,0))&lt;&gt;"",INDEX(J!$A$1:$ZZ$200,MATCH($A65,J!$A$1:$A$200,0),MATCH(C$8,J!$A$1:$ZZ$1,0)),""),"")</f>
        <v>43.84</v>
      </c>
      <c r="D65" s="10"/>
      <c r="E65" s="41">
        <f>IF(E64&lt;&gt;"",IF(INDEX(J!$A$1:$ZZ$200,MATCH(E64+1,J!$A$1:$A$200,0),MATCH(F$8,J!$A$1:$ZZ$1,0))&lt;&gt;"",E64+1,""),"")</f>
        <v>2024</v>
      </c>
      <c r="F65" s="43">
        <f>IFERROR(IF(INDEX(J!$A$1:$ZZ$200,MATCH($A65,J!$A$1:$A$200,0),MATCH(F$8,J!$A$1:$ZZ$1,0))&lt;&gt;"",INDEX(J!$A$1:$ZZ$200,MATCH($A65,J!$A$1:$A$200,0),MATCH(F$8,J!$A$1:$ZZ$1,0)),""),"")</f>
        <v>1.03</v>
      </c>
      <c r="G65" s="43">
        <f>IFERROR(IF(INDEX(J!$A$1:$ZZ$200,MATCH($A65,J!$A$1:$A$200,0),MATCH(G$8,J!$A$1:$ZZ$1,0))&lt;&gt;"",INDEX(J!$A$1:$ZZ$200,MATCH($A65,J!$A$1:$A$200,0),MATCH(G$8,J!$A$1:$ZZ$1,0)),""),"")</f>
        <v>0.36</v>
      </c>
      <c r="H65" s="43">
        <f>IFERROR(IF(INDEX(J!$A$1:$ZZ$200,MATCH($A65,J!$A$1:$A$200,0),MATCH(H$8,J!$A$1:$ZZ$1,0))&lt;&gt;"",INDEX(J!$A$1:$ZZ$200,MATCH($A65,J!$A$1:$A$200,0),MATCH(H$8,J!$A$1:$ZZ$1,0)),""),"")</f>
        <v>0.24</v>
      </c>
      <c r="I65" s="43">
        <f>IFERROR(IF(INDEX(J!$A$1:$ZZ$200,MATCH($A65,J!$A$1:$A$200,0),MATCH(I$8,J!$A$1:$ZZ$1,0))&lt;&gt;"",INDEX(J!$A$1:$ZZ$200,MATCH($A65,J!$A$1:$A$200,0),MATCH(I$8,J!$A$1:$ZZ$1,0)),""),"")</f>
        <v>0.57999999999999996</v>
      </c>
      <c r="J65" s="44" t="str">
        <f>IFERROR(IF(INDEX(J!$A$1:$ZZ$200,MATCH($A65,J!$A$1:$A$200,0),MATCH(J$8,J!$A$1:$ZZ$1,0))&lt;&gt;"",INDEX(J!$A$1:$ZZ$200,MATCH($A65,J!$A$1:$A$200,0),MATCH(J$8,J!$A$1:$ZZ$1,0)),""),"")</f>
        <v/>
      </c>
      <c r="K65" s="10"/>
      <c r="L65" s="41">
        <f>IF(L64&lt;&gt;"",IF(INDEX(J!$A$1:$ZZ$200,MATCH(L64+1,J!$A$1:$A$200,0),MATCH(M$8,J!$A$1:$ZZ$1,0))&lt;&gt;"",L64+1,""),"")</f>
        <v>2024</v>
      </c>
      <c r="M65" s="43">
        <f>IFERROR(IF(INDEX(J!$A$1:$ZZ$200,MATCH($A65,J!$A$1:$A$200,0),MATCH(M$8,J!$A$1:$ZZ$1,0))&lt;&gt;"",INDEX(J!$A$1:$ZZ$200,MATCH($A65,J!$A$1:$A$200,0),MATCH(M$8,J!$A$1:$ZZ$1,0)),""),"")</f>
        <v>-0.26</v>
      </c>
      <c r="N65" s="43">
        <f>IFERROR(IF(INDEX(J!$A$1:$ZZ$200,MATCH($A65,J!$A$1:$A$200,0),MATCH(N$8,J!$A$1:$ZZ$1,0))&lt;&gt;"",INDEX(J!$A$1:$ZZ$200,MATCH($A65,J!$A$1:$A$200,0),MATCH(N$8,J!$A$1:$ZZ$1,0)),""),"")</f>
        <v>0.39</v>
      </c>
      <c r="O65" s="43">
        <f>IFERROR(IF(INDEX(J!$A$1:$ZZ$200,MATCH($A65,J!$A$1:$A$200,0),MATCH(O$8,J!$A$1:$ZZ$1,0))&lt;&gt;"",INDEX(J!$A$1:$ZZ$200,MATCH($A65,J!$A$1:$A$200,0),MATCH(O$8,J!$A$1:$ZZ$1,0)),""),"")</f>
        <v>-0.42</v>
      </c>
      <c r="P65" s="10"/>
      <c r="Q65" s="41">
        <f>IF(Q64&lt;&gt;"",IF(INDEX(J!$A$1:$ZZ$200,MATCH(Q64+1,J!$A$1:$A$200,0),MATCH(R$8,J!$A$1:$ZZ$1,0))&lt;&gt;"",Q64+1,""),"")</f>
        <v>2024</v>
      </c>
      <c r="R65" s="43">
        <f>IFERROR(IF(INDEX(J!$A$1:$ZZ$200,MATCH($A65,J!$A$1:$A$200,0),MATCH(R$8,J!$A$1:$ZZ$1,0))&lt;&gt;"",INDEX(J!$A$1:$ZZ$200,MATCH($A65,J!$A$1:$A$200,0),MATCH(R$8,J!$A$1:$ZZ$1,0)),""),"")</f>
        <v>2.69</v>
      </c>
      <c r="S65" s="43">
        <f>IFERROR(IF(INDEX(J!$A$1:$ZZ$200,MATCH($A65,J!$A$1:$A$200,0),MATCH(S$8,J!$A$1:$ZZ$1,0))&lt;&gt;"",INDEX(J!$A$1:$ZZ$200,MATCH($A65,J!$A$1:$A$200,0),MATCH(S$8,J!$A$1:$ZZ$1,0)),""),"")</f>
        <v>74.58</v>
      </c>
      <c r="T65" s="43">
        <f>IFERROR(IF(INDEX(J!$A$1:$ZZ$200,MATCH($A65,J!$A$1:$A$200,0),MATCH(T$8,J!$A$1:$ZZ$1,0))&lt;&gt;"",INDEX(J!$A$1:$ZZ$200,MATCH($A65,J!$A$1:$A$200,0),MATCH(T$8,J!$A$1:$ZZ$1,0)),""),"")</f>
        <v>40.020000000000003</v>
      </c>
      <c r="U65" s="43">
        <f>IFERROR(IF(INDEX(J!$A$1:$ZZ$200,MATCH($A65,J!$A$1:$A$200,0),MATCH(U$8,J!$A$1:$ZZ$1,0))&lt;&gt;"",INDEX(J!$A$1:$ZZ$200,MATCH($A65,J!$A$1:$A$200,0),MATCH(U$8,J!$A$1:$ZZ$1,0)),""),"")</f>
        <v>8.7100000000000009</v>
      </c>
    </row>
    <row r="66" spans="1:21">
      <c r="A66" s="41">
        <f>IF(A65&lt;&gt;"",IF(INDEX(J!$A$1:$ZZ$200,MATCH(A65+1,J!$A$1:$A$200,0),MATCH(B$8,J!$A$1:$ZZ$1,0))&lt;&gt;"",A65+1,""),"")</f>
        <v>2025</v>
      </c>
      <c r="B66" s="42">
        <f>IFERROR(IF(INDEX(J!$A$1:$ZZ$200,MATCH($A66,J!$A$1:$A$200,0),MATCH(B$8,J!$A$1:$ZZ$1,0))&lt;&gt;"",INDEX(J!$A$1:$ZZ$200,MATCH($A66,J!$A$1:$A$200,0),MATCH(B$8,J!$A$1:$ZZ$1,0)),""),"")</f>
        <v>3740.27</v>
      </c>
      <c r="C66" s="43">
        <f>IFERROR(IF(INDEX(J!$A$1:$ZZ$200,MATCH($A66,J!$A$1:$A$200,0),MATCH(C$8,J!$A$1:$ZZ$1,0))&lt;&gt;"",INDEX(J!$A$1:$ZZ$200,MATCH($A66,J!$A$1:$A$200,0),MATCH(C$8,J!$A$1:$ZZ$1,0)),""),"")</f>
        <v>44.03</v>
      </c>
      <c r="D66" s="10"/>
      <c r="E66" s="41">
        <f>IF(E65&lt;&gt;"",IF(INDEX(J!$A$1:$ZZ$200,MATCH(E65+1,J!$A$1:$A$200,0),MATCH(F$8,J!$A$1:$ZZ$1,0))&lt;&gt;"",E65+1,""),"")</f>
        <v>2025</v>
      </c>
      <c r="F66" s="43">
        <f>IFERROR(IF(INDEX(J!$A$1:$ZZ$200,MATCH($A66,J!$A$1:$A$200,0),MATCH(F$8,J!$A$1:$ZZ$1,0))&lt;&gt;"",INDEX(J!$A$1:$ZZ$200,MATCH($A66,J!$A$1:$A$200,0),MATCH(F$8,J!$A$1:$ZZ$1,0)),""),"")</f>
        <v>0.85</v>
      </c>
      <c r="G66" s="43">
        <f>IFERROR(IF(INDEX(J!$A$1:$ZZ$200,MATCH($A66,J!$A$1:$A$200,0),MATCH(G$8,J!$A$1:$ZZ$1,0))&lt;&gt;"",INDEX(J!$A$1:$ZZ$200,MATCH($A66,J!$A$1:$A$200,0),MATCH(G$8,J!$A$1:$ZZ$1,0)),""),"")</f>
        <v>0.32</v>
      </c>
      <c r="H66" s="43">
        <f>IFERROR(IF(INDEX(J!$A$1:$ZZ$200,MATCH($A66,J!$A$1:$A$200,0),MATCH(H$8,J!$A$1:$ZZ$1,0))&lt;&gt;"",INDEX(J!$A$1:$ZZ$200,MATCH($A66,J!$A$1:$A$200,0),MATCH(H$8,J!$A$1:$ZZ$1,0)),""),"")</f>
        <v>0.15</v>
      </c>
      <c r="I66" s="43">
        <f>IFERROR(IF(INDEX(J!$A$1:$ZZ$200,MATCH($A66,J!$A$1:$A$200,0),MATCH(I$8,J!$A$1:$ZZ$1,0))&lt;&gt;"",INDEX(J!$A$1:$ZZ$200,MATCH($A66,J!$A$1:$A$200,0),MATCH(I$8,J!$A$1:$ZZ$1,0)),""),"")</f>
        <v>0.55000000000000004</v>
      </c>
      <c r="J66" s="44" t="str">
        <f>IFERROR(IF(INDEX(J!$A$1:$ZZ$200,MATCH($A66,J!$A$1:$A$200,0),MATCH(J$8,J!$A$1:$ZZ$1,0))&lt;&gt;"",INDEX(J!$A$1:$ZZ$200,MATCH($A66,J!$A$1:$A$200,0),MATCH(J$8,J!$A$1:$ZZ$1,0)),""),"")</f>
        <v/>
      </c>
      <c r="K66" s="10"/>
      <c r="L66" s="41">
        <f>IF(L65&lt;&gt;"",IF(INDEX(J!$A$1:$ZZ$200,MATCH(L65+1,J!$A$1:$A$200,0),MATCH(M$8,J!$A$1:$ZZ$1,0))&lt;&gt;"",L65+1,""),"")</f>
        <v>2025</v>
      </c>
      <c r="M66" s="43">
        <f>IFERROR(IF(INDEX(J!$A$1:$ZZ$200,MATCH($A66,J!$A$1:$A$200,0),MATCH(M$8,J!$A$1:$ZZ$1,0))&lt;&gt;"",INDEX(J!$A$1:$ZZ$200,MATCH($A66,J!$A$1:$A$200,0),MATCH(M$8,J!$A$1:$ZZ$1,0)),""),"")</f>
        <v>-0.18</v>
      </c>
      <c r="N66" s="43">
        <f>IFERROR(IF(INDEX(J!$A$1:$ZZ$200,MATCH($A66,J!$A$1:$A$200,0),MATCH(N$8,J!$A$1:$ZZ$1,0))&lt;&gt;"",INDEX(J!$A$1:$ZZ$200,MATCH($A66,J!$A$1:$A$200,0),MATCH(N$8,J!$A$1:$ZZ$1,0)),""),"")</f>
        <v>0.15</v>
      </c>
      <c r="O66" s="43">
        <f>IFERROR(IF(INDEX(J!$A$1:$ZZ$200,MATCH($A66,J!$A$1:$A$200,0),MATCH(O$8,J!$A$1:$ZZ$1,0))&lt;&gt;"",INDEX(J!$A$1:$ZZ$200,MATCH($A66,J!$A$1:$A$200,0),MATCH(O$8,J!$A$1:$ZZ$1,0)),""),"")</f>
        <v>-0.08</v>
      </c>
      <c r="P66" s="10"/>
      <c r="Q66" s="41">
        <f>IF(Q65&lt;&gt;"",IF(INDEX(J!$A$1:$ZZ$200,MATCH(Q65+1,J!$A$1:$A$200,0),MATCH(R$8,J!$A$1:$ZZ$1,0))&lt;&gt;"",Q65+1,""),"")</f>
        <v>2025</v>
      </c>
      <c r="R66" s="43">
        <f>IFERROR(IF(INDEX(J!$A$1:$ZZ$200,MATCH($A66,J!$A$1:$A$200,0),MATCH(R$8,J!$A$1:$ZZ$1,0))&lt;&gt;"",INDEX(J!$A$1:$ZZ$200,MATCH($A66,J!$A$1:$A$200,0),MATCH(R$8,J!$A$1:$ZZ$1,0)),""),"")</f>
        <v>2.84</v>
      </c>
      <c r="S66" s="43">
        <f>IFERROR(IF(INDEX(J!$A$1:$ZZ$200,MATCH($A66,J!$A$1:$A$200,0),MATCH(S$8,J!$A$1:$ZZ$1,0))&lt;&gt;"",INDEX(J!$A$1:$ZZ$200,MATCH($A66,J!$A$1:$A$200,0),MATCH(S$8,J!$A$1:$ZZ$1,0)),""),"")</f>
        <v>74.680000000000007</v>
      </c>
      <c r="T66" s="43">
        <f>IFERROR(IF(INDEX(J!$A$1:$ZZ$200,MATCH($A66,J!$A$1:$A$200,0),MATCH(T$8,J!$A$1:$ZZ$1,0))&lt;&gt;"",INDEX(J!$A$1:$ZZ$200,MATCH($A66,J!$A$1:$A$200,0),MATCH(T$8,J!$A$1:$ZZ$1,0)),""),"")</f>
        <v>40.6</v>
      </c>
      <c r="U66" s="43">
        <f>IFERROR(IF(INDEX(J!$A$1:$ZZ$200,MATCH($A66,J!$A$1:$A$200,0),MATCH(U$8,J!$A$1:$ZZ$1,0))&lt;&gt;"",INDEX(J!$A$1:$ZZ$200,MATCH($A66,J!$A$1:$A$200,0),MATCH(U$8,J!$A$1:$ZZ$1,0)),""),"")</f>
        <v>8.83</v>
      </c>
    </row>
    <row r="67" spans="1:21">
      <c r="A67" s="41">
        <f>IF(A66&lt;&gt;"",IF(INDEX(J!$A$1:$ZZ$200,MATCH(A66+1,J!$A$1:$A$200,0),MATCH(B$8,J!$A$1:$ZZ$1,0))&lt;&gt;"",A66+1,""),"")</f>
        <v>2026</v>
      </c>
      <c r="B67" s="42">
        <f>IFERROR(IF(INDEX(J!$A$1:$ZZ$200,MATCH($A67,J!$A$1:$A$200,0),MATCH(B$8,J!$A$1:$ZZ$1,0))&lt;&gt;"",INDEX(J!$A$1:$ZZ$200,MATCH($A67,J!$A$1:$A$200,0),MATCH(B$8,J!$A$1:$ZZ$1,0)),""),"")</f>
        <v>3766.09</v>
      </c>
      <c r="C67" s="43">
        <f>IFERROR(IF(INDEX(J!$A$1:$ZZ$200,MATCH($A67,J!$A$1:$A$200,0),MATCH(C$8,J!$A$1:$ZZ$1,0))&lt;&gt;"",INDEX(J!$A$1:$ZZ$200,MATCH($A67,J!$A$1:$A$200,0),MATCH(C$8,J!$A$1:$ZZ$1,0)),""),"")</f>
        <v>44.24</v>
      </c>
      <c r="D67" s="10"/>
      <c r="E67" s="41">
        <f>IF(E66&lt;&gt;"",IF(INDEX(J!$A$1:$ZZ$200,MATCH(E66+1,J!$A$1:$A$200,0),MATCH(F$8,J!$A$1:$ZZ$1,0))&lt;&gt;"",E66+1,""),"")</f>
        <v>2026</v>
      </c>
      <c r="F67" s="43">
        <f>IFERROR(IF(INDEX(J!$A$1:$ZZ$200,MATCH($A67,J!$A$1:$A$200,0),MATCH(F$8,J!$A$1:$ZZ$1,0))&lt;&gt;"",INDEX(J!$A$1:$ZZ$200,MATCH($A67,J!$A$1:$A$200,0),MATCH(F$8,J!$A$1:$ZZ$1,0)),""),"")</f>
        <v>0.98</v>
      </c>
      <c r="G67" s="43">
        <f>IFERROR(IF(INDEX(J!$A$1:$ZZ$200,MATCH($A67,J!$A$1:$A$200,0),MATCH(G$8,J!$A$1:$ZZ$1,0))&lt;&gt;"",INDEX(J!$A$1:$ZZ$200,MATCH($A67,J!$A$1:$A$200,0),MATCH(G$8,J!$A$1:$ZZ$1,0)),""),"")</f>
        <v>0.28999999999999998</v>
      </c>
      <c r="H67" s="43">
        <f>IFERROR(IF(INDEX(J!$A$1:$ZZ$200,MATCH($A67,J!$A$1:$A$200,0),MATCH(H$8,J!$A$1:$ZZ$1,0))&lt;&gt;"",INDEX(J!$A$1:$ZZ$200,MATCH($A67,J!$A$1:$A$200,0),MATCH(H$8,J!$A$1:$ZZ$1,0)),""),"")</f>
        <v>0.25</v>
      </c>
      <c r="I67" s="43">
        <f>IFERROR(IF(INDEX(J!$A$1:$ZZ$200,MATCH($A67,J!$A$1:$A$200,0),MATCH(I$8,J!$A$1:$ZZ$1,0))&lt;&gt;"",INDEX(J!$A$1:$ZZ$200,MATCH($A67,J!$A$1:$A$200,0),MATCH(I$8,J!$A$1:$ZZ$1,0)),""),"")</f>
        <v>0.7</v>
      </c>
      <c r="J67" s="44" t="str">
        <f>IFERROR(IF(INDEX(J!$A$1:$ZZ$200,MATCH($A67,J!$A$1:$A$200,0),MATCH(J$8,J!$A$1:$ZZ$1,0))&lt;&gt;"",INDEX(J!$A$1:$ZZ$200,MATCH($A67,J!$A$1:$A$200,0),MATCH(J$8,J!$A$1:$ZZ$1,0)),""),"")</f>
        <v/>
      </c>
      <c r="K67" s="10"/>
      <c r="L67" s="41" t="str">
        <f>IF(L66&lt;&gt;"",IF(INDEX(J!$A$1:$ZZ$200,MATCH(L66+1,J!$A$1:$A$200,0),MATCH(M$8,J!$A$1:$ZZ$1,0))&lt;&gt;"",L66+1,""),"")</f>
        <v/>
      </c>
      <c r="M67" s="43" t="str">
        <f>IFERROR(IF(INDEX(J!$A$1:$ZZ$200,MATCH($A67,J!$A$1:$A$200,0),MATCH(M$8,J!$A$1:$ZZ$1,0))&lt;&gt;"",INDEX(J!$A$1:$ZZ$200,MATCH($A67,J!$A$1:$A$200,0),MATCH(M$8,J!$A$1:$ZZ$1,0)),""),"")</f>
        <v/>
      </c>
      <c r="N67" s="43" t="str">
        <f>IFERROR(IF(INDEX(J!$A$1:$ZZ$200,MATCH($A67,J!$A$1:$A$200,0),MATCH(N$8,J!$A$1:$ZZ$1,0))&lt;&gt;"",INDEX(J!$A$1:$ZZ$200,MATCH($A67,J!$A$1:$A$200,0),MATCH(N$8,J!$A$1:$ZZ$1,0)),""),"")</f>
        <v/>
      </c>
      <c r="O67" s="43" t="str">
        <f>IFERROR(IF(INDEX(J!$A$1:$ZZ$200,MATCH($A67,J!$A$1:$A$200,0),MATCH(O$8,J!$A$1:$ZZ$1,0))&lt;&gt;"",INDEX(J!$A$1:$ZZ$200,MATCH($A67,J!$A$1:$A$200,0),MATCH(O$8,J!$A$1:$ZZ$1,0)),""),"")</f>
        <v/>
      </c>
      <c r="P67" s="10"/>
      <c r="Q67" s="41">
        <f>IF(Q66&lt;&gt;"",IF(INDEX(J!$A$1:$ZZ$200,MATCH(Q66+1,J!$A$1:$A$200,0),MATCH(R$8,J!$A$1:$ZZ$1,0))&lt;&gt;"",Q66+1,""),"")</f>
        <v>2026</v>
      </c>
      <c r="R67" s="43">
        <f>IFERROR(IF(INDEX(J!$A$1:$ZZ$200,MATCH($A67,J!$A$1:$A$200,0),MATCH(R$8,J!$A$1:$ZZ$1,0))&lt;&gt;"",INDEX(J!$A$1:$ZZ$200,MATCH($A67,J!$A$1:$A$200,0),MATCH(R$8,J!$A$1:$ZZ$1,0)),""),"")</f>
        <v>3.03</v>
      </c>
      <c r="S67" s="43">
        <f>IFERROR(IF(INDEX(J!$A$1:$ZZ$200,MATCH($A67,J!$A$1:$A$200,0),MATCH(S$8,J!$A$1:$ZZ$1,0))&lt;&gt;"",INDEX(J!$A$1:$ZZ$200,MATCH($A67,J!$A$1:$A$200,0),MATCH(S$8,J!$A$1:$ZZ$1,0)),""),"")</f>
        <v>74.849999999999994</v>
      </c>
      <c r="T67" s="43">
        <f>IFERROR(IF(INDEX(J!$A$1:$ZZ$200,MATCH($A67,J!$A$1:$A$200,0),MATCH(T$8,J!$A$1:$ZZ$1,0))&lt;&gt;"",INDEX(J!$A$1:$ZZ$200,MATCH($A67,J!$A$1:$A$200,0),MATCH(T$8,J!$A$1:$ZZ$1,0)),""),"")</f>
        <v>41.25</v>
      </c>
      <c r="U67" s="43">
        <f>IFERROR(IF(INDEX(J!$A$1:$ZZ$200,MATCH($A67,J!$A$1:$A$200,0),MATCH(U$8,J!$A$1:$ZZ$1,0))&lt;&gt;"",INDEX(J!$A$1:$ZZ$200,MATCH($A67,J!$A$1:$A$200,0),MATCH(U$8,J!$A$1:$ZZ$1,0)),""),"")</f>
        <v>8.98</v>
      </c>
    </row>
    <row r="68" spans="1:21">
      <c r="A68" s="41">
        <f>IF(A67&lt;&gt;"",IF(INDEX(J!$A$1:$ZZ$200,MATCH(A67+1,J!$A$1:$A$200,0),MATCH(B$8,J!$A$1:$ZZ$1,0))&lt;&gt;"",A67+1,""),"")</f>
        <v>2027</v>
      </c>
      <c r="B68" s="42">
        <f>IFERROR(IF(INDEX(J!$A$1:$ZZ$200,MATCH($A68,J!$A$1:$A$200,0),MATCH(B$8,J!$A$1:$ZZ$1,0))&lt;&gt;"",INDEX(J!$A$1:$ZZ$200,MATCH($A68,J!$A$1:$A$200,0),MATCH(B$8,J!$A$1:$ZZ$1,0)),""),"")</f>
        <v>3791.47</v>
      </c>
      <c r="C68" s="43">
        <f>IFERROR(IF(INDEX(J!$A$1:$ZZ$200,MATCH($A68,J!$A$1:$A$200,0),MATCH(C$8,J!$A$1:$ZZ$1,0))&lt;&gt;"",INDEX(J!$A$1:$ZZ$200,MATCH($A68,J!$A$1:$A$200,0),MATCH(C$8,J!$A$1:$ZZ$1,0)),""),"")</f>
        <v>44.47</v>
      </c>
      <c r="D68" s="10"/>
      <c r="E68" s="41">
        <f>IF(E67&lt;&gt;"",IF(INDEX(J!$A$1:$ZZ$200,MATCH(E67+1,J!$A$1:$A$200,0),MATCH(F$8,J!$A$1:$ZZ$1,0))&lt;&gt;"",E67+1,""),"")</f>
        <v>2027</v>
      </c>
      <c r="F68" s="43">
        <f>IFERROR(IF(INDEX(J!$A$1:$ZZ$200,MATCH($A68,J!$A$1:$A$200,0),MATCH(F$8,J!$A$1:$ZZ$1,0))&lt;&gt;"",INDEX(J!$A$1:$ZZ$200,MATCH($A68,J!$A$1:$A$200,0),MATCH(F$8,J!$A$1:$ZZ$1,0)),""),"")</f>
        <v>0.97</v>
      </c>
      <c r="G68" s="43">
        <f>IFERROR(IF(INDEX(J!$A$1:$ZZ$200,MATCH($A68,J!$A$1:$A$200,0),MATCH(G$8,J!$A$1:$ZZ$1,0))&lt;&gt;"",INDEX(J!$A$1:$ZZ$200,MATCH($A68,J!$A$1:$A$200,0),MATCH(G$8,J!$A$1:$ZZ$1,0)),""),"")</f>
        <v>0.34</v>
      </c>
      <c r="H68" s="43">
        <f>IFERROR(IF(INDEX(J!$A$1:$ZZ$200,MATCH($A68,J!$A$1:$A$200,0),MATCH(H$8,J!$A$1:$ZZ$1,0))&lt;&gt;"",INDEX(J!$A$1:$ZZ$200,MATCH($A68,J!$A$1:$A$200,0),MATCH(H$8,J!$A$1:$ZZ$1,0)),""),"")</f>
        <v>0.26</v>
      </c>
      <c r="I68" s="43">
        <f>IFERROR(IF(INDEX(J!$A$1:$ZZ$200,MATCH($A68,J!$A$1:$A$200,0),MATCH(I$8,J!$A$1:$ZZ$1,0))&lt;&gt;"",INDEX(J!$A$1:$ZZ$200,MATCH($A68,J!$A$1:$A$200,0),MATCH(I$8,J!$A$1:$ZZ$1,0)),""),"")</f>
        <v>0.69</v>
      </c>
      <c r="J68" s="44" t="str">
        <f>IFERROR(IF(INDEX(J!$A$1:$ZZ$200,MATCH($A68,J!$A$1:$A$200,0),MATCH(J$8,J!$A$1:$ZZ$1,0))&lt;&gt;"",INDEX(J!$A$1:$ZZ$200,MATCH($A68,J!$A$1:$A$200,0),MATCH(J$8,J!$A$1:$ZZ$1,0)),""),"")</f>
        <v/>
      </c>
      <c r="K68" s="10"/>
      <c r="L68" s="41" t="str">
        <f>IF(L67&lt;&gt;"",IF(INDEX(J!$A$1:$ZZ$200,MATCH(L67+1,J!$A$1:$A$200,0),MATCH(M$8,J!$A$1:$ZZ$1,0))&lt;&gt;"",L67+1,""),"")</f>
        <v/>
      </c>
      <c r="M68" s="43" t="str">
        <f>IFERROR(IF(INDEX(J!$A$1:$ZZ$200,MATCH($A68,J!$A$1:$A$200,0),MATCH(M$8,J!$A$1:$ZZ$1,0))&lt;&gt;"",INDEX(J!$A$1:$ZZ$200,MATCH($A68,J!$A$1:$A$200,0),MATCH(M$8,J!$A$1:$ZZ$1,0)),""),"")</f>
        <v/>
      </c>
      <c r="N68" s="43" t="str">
        <f>IFERROR(IF(INDEX(J!$A$1:$ZZ$200,MATCH($A68,J!$A$1:$A$200,0),MATCH(N$8,J!$A$1:$ZZ$1,0))&lt;&gt;"",INDEX(J!$A$1:$ZZ$200,MATCH($A68,J!$A$1:$A$200,0),MATCH(N$8,J!$A$1:$ZZ$1,0)),""),"")</f>
        <v/>
      </c>
      <c r="O68" s="43" t="str">
        <f>IFERROR(IF(INDEX(J!$A$1:$ZZ$200,MATCH($A68,J!$A$1:$A$200,0),MATCH(O$8,J!$A$1:$ZZ$1,0))&lt;&gt;"",INDEX(J!$A$1:$ZZ$200,MATCH($A68,J!$A$1:$A$200,0),MATCH(O$8,J!$A$1:$ZZ$1,0)),""),"")</f>
        <v/>
      </c>
      <c r="P68" s="10"/>
      <c r="Q68" s="41">
        <f>IF(Q67&lt;&gt;"",IF(INDEX(J!$A$1:$ZZ$200,MATCH(Q67+1,J!$A$1:$A$200,0),MATCH(R$8,J!$A$1:$ZZ$1,0))&lt;&gt;"",Q67+1,""),"")</f>
        <v>2027</v>
      </c>
      <c r="R68" s="43">
        <f>IFERROR(IF(INDEX(J!$A$1:$ZZ$200,MATCH($A68,J!$A$1:$A$200,0),MATCH(R$8,J!$A$1:$ZZ$1,0))&lt;&gt;"",INDEX(J!$A$1:$ZZ$200,MATCH($A68,J!$A$1:$A$200,0),MATCH(R$8,J!$A$1:$ZZ$1,0)),""),"")</f>
        <v>3.25</v>
      </c>
      <c r="S68" s="43">
        <f>IFERROR(IF(INDEX(J!$A$1:$ZZ$200,MATCH($A68,J!$A$1:$A$200,0),MATCH(S$8,J!$A$1:$ZZ$1,0))&lt;&gt;"",INDEX(J!$A$1:$ZZ$200,MATCH($A68,J!$A$1:$A$200,0),MATCH(S$8,J!$A$1:$ZZ$1,0)),""),"")</f>
        <v>75.02</v>
      </c>
      <c r="T68" s="43">
        <f>IFERROR(IF(INDEX(J!$A$1:$ZZ$200,MATCH($A68,J!$A$1:$A$200,0),MATCH(T$8,J!$A$1:$ZZ$1,0))&lt;&gt;"",INDEX(J!$A$1:$ZZ$200,MATCH($A68,J!$A$1:$A$200,0),MATCH(T$8,J!$A$1:$ZZ$1,0)),""),"")</f>
        <v>41.94</v>
      </c>
      <c r="U68" s="43">
        <f>IFERROR(IF(INDEX(J!$A$1:$ZZ$200,MATCH($A68,J!$A$1:$A$200,0),MATCH(U$8,J!$A$1:$ZZ$1,0))&lt;&gt;"",INDEX(J!$A$1:$ZZ$200,MATCH($A68,J!$A$1:$A$200,0),MATCH(U$8,J!$A$1:$ZZ$1,0)),""),"")</f>
        <v>9.14</v>
      </c>
    </row>
    <row r="69" spans="1:21">
      <c r="A69" s="41">
        <f>IF(A68&lt;&gt;"",IF(INDEX(J!$A$1:$ZZ$200,MATCH(A68+1,J!$A$1:$A$200,0),MATCH(B$8,J!$A$1:$ZZ$1,0))&lt;&gt;"",A68+1,""),"")</f>
        <v>2028</v>
      </c>
      <c r="B69" s="42">
        <f>IFERROR(IF(INDEX(J!$A$1:$ZZ$200,MATCH($A69,J!$A$1:$A$200,0),MATCH(B$8,J!$A$1:$ZZ$1,0))&lt;&gt;"",INDEX(J!$A$1:$ZZ$200,MATCH($A69,J!$A$1:$A$200,0),MATCH(B$8,J!$A$1:$ZZ$1,0)),""),"")</f>
        <v>3817.2</v>
      </c>
      <c r="C69" s="43">
        <f>IFERROR(IF(INDEX(J!$A$1:$ZZ$200,MATCH($A69,J!$A$1:$A$200,0),MATCH(C$8,J!$A$1:$ZZ$1,0))&lt;&gt;"",INDEX(J!$A$1:$ZZ$200,MATCH($A69,J!$A$1:$A$200,0),MATCH(C$8,J!$A$1:$ZZ$1,0)),""),"")</f>
        <v>44.71</v>
      </c>
      <c r="D69" s="10"/>
      <c r="E69" s="41">
        <f>IF(E68&lt;&gt;"",IF(INDEX(J!$A$1:$ZZ$200,MATCH(E68+1,J!$A$1:$A$200,0),MATCH(F$8,J!$A$1:$ZZ$1,0))&lt;&gt;"",E68+1,""),"")</f>
        <v>2028</v>
      </c>
      <c r="F69" s="43">
        <f>IFERROR(IF(INDEX(J!$A$1:$ZZ$200,MATCH($A69,J!$A$1:$A$200,0),MATCH(F$8,J!$A$1:$ZZ$1,0))&lt;&gt;"",INDEX(J!$A$1:$ZZ$200,MATCH($A69,J!$A$1:$A$200,0),MATCH(F$8,J!$A$1:$ZZ$1,0)),""),"")</f>
        <v>0.98</v>
      </c>
      <c r="G69" s="43">
        <f>IFERROR(IF(INDEX(J!$A$1:$ZZ$200,MATCH($A69,J!$A$1:$A$200,0),MATCH(G$8,J!$A$1:$ZZ$1,0))&lt;&gt;"",INDEX(J!$A$1:$ZZ$200,MATCH($A69,J!$A$1:$A$200,0),MATCH(G$8,J!$A$1:$ZZ$1,0)),""),"")</f>
        <v>0.43</v>
      </c>
      <c r="H69" s="43">
        <f>IFERROR(IF(INDEX(J!$A$1:$ZZ$200,MATCH($A69,J!$A$1:$A$200,0),MATCH(H$8,J!$A$1:$ZZ$1,0))&lt;&gt;"",INDEX(J!$A$1:$ZZ$200,MATCH($A69,J!$A$1:$A$200,0),MATCH(H$8,J!$A$1:$ZZ$1,0)),""),"")</f>
        <v>0.23</v>
      </c>
      <c r="I69" s="43">
        <f>IFERROR(IF(INDEX(J!$A$1:$ZZ$200,MATCH($A69,J!$A$1:$A$200,0),MATCH(I$8,J!$A$1:$ZZ$1,0))&lt;&gt;"",INDEX(J!$A$1:$ZZ$200,MATCH($A69,J!$A$1:$A$200,0),MATCH(I$8,J!$A$1:$ZZ$1,0)),""),"")</f>
        <v>0.71</v>
      </c>
      <c r="J69" s="44" t="str">
        <f>IFERROR(IF(INDEX(J!$A$1:$ZZ$200,MATCH($A69,J!$A$1:$A$200,0),MATCH(J$8,J!$A$1:$ZZ$1,0))&lt;&gt;"",INDEX(J!$A$1:$ZZ$200,MATCH($A69,J!$A$1:$A$200,0),MATCH(J$8,J!$A$1:$ZZ$1,0)),""),"")</f>
        <v/>
      </c>
      <c r="K69" s="10"/>
      <c r="L69" s="41" t="str">
        <f>IF(L68&lt;&gt;"",IF(INDEX(J!$A$1:$ZZ$200,MATCH(L68+1,J!$A$1:$A$200,0),MATCH(M$8,J!$A$1:$ZZ$1,0))&lt;&gt;"",L68+1,""),"")</f>
        <v/>
      </c>
      <c r="M69" s="43" t="str">
        <f>IFERROR(IF(INDEX(J!$A$1:$ZZ$200,MATCH($A69,J!$A$1:$A$200,0),MATCH(M$8,J!$A$1:$ZZ$1,0))&lt;&gt;"",INDEX(J!$A$1:$ZZ$200,MATCH($A69,J!$A$1:$A$200,0),MATCH(M$8,J!$A$1:$ZZ$1,0)),""),"")</f>
        <v/>
      </c>
      <c r="N69" s="43" t="str">
        <f>IFERROR(IF(INDEX(J!$A$1:$ZZ$200,MATCH($A69,J!$A$1:$A$200,0),MATCH(N$8,J!$A$1:$ZZ$1,0))&lt;&gt;"",INDEX(J!$A$1:$ZZ$200,MATCH($A69,J!$A$1:$A$200,0),MATCH(N$8,J!$A$1:$ZZ$1,0)),""),"")</f>
        <v/>
      </c>
      <c r="O69" s="43" t="str">
        <f>IFERROR(IF(INDEX(J!$A$1:$ZZ$200,MATCH($A69,J!$A$1:$A$200,0),MATCH(O$8,J!$A$1:$ZZ$1,0))&lt;&gt;"",INDEX(J!$A$1:$ZZ$200,MATCH($A69,J!$A$1:$A$200,0),MATCH(O$8,J!$A$1:$ZZ$1,0)),""),"")</f>
        <v/>
      </c>
      <c r="P69" s="10"/>
      <c r="Q69" s="41">
        <f>IF(Q68&lt;&gt;"",IF(INDEX(J!$A$1:$ZZ$200,MATCH(Q68+1,J!$A$1:$A$200,0),MATCH(R$8,J!$A$1:$ZZ$1,0))&lt;&gt;"",Q68+1,""),"")</f>
        <v>2028</v>
      </c>
      <c r="R69" s="43">
        <f>IFERROR(IF(INDEX(J!$A$1:$ZZ$200,MATCH($A69,J!$A$1:$A$200,0),MATCH(R$8,J!$A$1:$ZZ$1,0))&lt;&gt;"",INDEX(J!$A$1:$ZZ$200,MATCH($A69,J!$A$1:$A$200,0),MATCH(R$8,J!$A$1:$ZZ$1,0)),""),"")</f>
        <v>3.49</v>
      </c>
      <c r="S69" s="43">
        <f>IFERROR(IF(INDEX(J!$A$1:$ZZ$200,MATCH($A69,J!$A$1:$A$200,0),MATCH(S$8,J!$A$1:$ZZ$1,0))&lt;&gt;"",INDEX(J!$A$1:$ZZ$200,MATCH($A69,J!$A$1:$A$200,0),MATCH(S$8,J!$A$1:$ZZ$1,0)),""),"")</f>
        <v>75.150000000000006</v>
      </c>
      <c r="T69" s="43">
        <f>IFERROR(IF(INDEX(J!$A$1:$ZZ$200,MATCH($A69,J!$A$1:$A$200,0),MATCH(T$8,J!$A$1:$ZZ$1,0))&lt;&gt;"",INDEX(J!$A$1:$ZZ$200,MATCH($A69,J!$A$1:$A$200,0),MATCH(T$8,J!$A$1:$ZZ$1,0)),""),"")</f>
        <v>42.64</v>
      </c>
      <c r="U69" s="43">
        <f>IFERROR(IF(INDEX(J!$A$1:$ZZ$200,MATCH($A69,J!$A$1:$A$200,0),MATCH(U$8,J!$A$1:$ZZ$1,0))&lt;&gt;"",INDEX(J!$A$1:$ZZ$200,MATCH($A69,J!$A$1:$A$200,0),MATCH(U$8,J!$A$1:$ZZ$1,0)),""),"")</f>
        <v>9.3000000000000007</v>
      </c>
    </row>
    <row r="70" spans="1:21">
      <c r="A70" s="41">
        <f>IF(A69&lt;&gt;"",IF(INDEX(J!$A$1:$ZZ$200,MATCH(A69+1,J!$A$1:$A$200,0),MATCH(B$8,J!$A$1:$ZZ$1,0))&lt;&gt;"",A69+1,""),"")</f>
        <v>2029</v>
      </c>
      <c r="B70" s="42">
        <f>IFERROR(IF(INDEX(J!$A$1:$ZZ$200,MATCH($A70,J!$A$1:$A$200,0),MATCH(B$8,J!$A$1:$ZZ$1,0))&lt;&gt;"",INDEX(J!$A$1:$ZZ$200,MATCH($A70,J!$A$1:$A$200,0),MATCH(B$8,J!$A$1:$ZZ$1,0)),""),"")</f>
        <v>3843.98</v>
      </c>
      <c r="C70" s="43">
        <f>IFERROR(IF(INDEX(J!$A$1:$ZZ$200,MATCH($A70,J!$A$1:$A$200,0),MATCH(C$8,J!$A$1:$ZZ$1,0))&lt;&gt;"",INDEX(J!$A$1:$ZZ$200,MATCH($A70,J!$A$1:$A$200,0),MATCH(C$8,J!$A$1:$ZZ$1,0)),""),"")</f>
        <v>44.98</v>
      </c>
      <c r="D70" s="10"/>
      <c r="E70" s="41">
        <f>IF(E69&lt;&gt;"",IF(INDEX(J!$A$1:$ZZ$200,MATCH(E69+1,J!$A$1:$A$200,0),MATCH(F$8,J!$A$1:$ZZ$1,0))&lt;&gt;"",E69+1,""),"")</f>
        <v>2029</v>
      </c>
      <c r="F70" s="43">
        <f>IFERROR(IF(INDEX(J!$A$1:$ZZ$200,MATCH($A70,J!$A$1:$A$200,0),MATCH(F$8,J!$A$1:$ZZ$1,0))&lt;&gt;"",INDEX(J!$A$1:$ZZ$200,MATCH($A70,J!$A$1:$A$200,0),MATCH(F$8,J!$A$1:$ZZ$1,0)),""),"")</f>
        <v>0.96</v>
      </c>
      <c r="G70" s="43">
        <f>IFERROR(IF(INDEX(J!$A$1:$ZZ$200,MATCH($A70,J!$A$1:$A$200,0),MATCH(G$8,J!$A$1:$ZZ$1,0))&lt;&gt;"",INDEX(J!$A$1:$ZZ$200,MATCH($A70,J!$A$1:$A$200,0),MATCH(G$8,J!$A$1:$ZZ$1,0)),""),"")</f>
        <v>0.45</v>
      </c>
      <c r="H70" s="43">
        <f>IFERROR(IF(INDEX(J!$A$1:$ZZ$200,MATCH($A70,J!$A$1:$A$200,0),MATCH(H$8,J!$A$1:$ZZ$1,0))&lt;&gt;"",INDEX(J!$A$1:$ZZ$200,MATCH($A70,J!$A$1:$A$200,0),MATCH(H$8,J!$A$1:$ZZ$1,0)),""),"")</f>
        <v>0.21</v>
      </c>
      <c r="I70" s="43">
        <f>IFERROR(IF(INDEX(J!$A$1:$ZZ$200,MATCH($A70,J!$A$1:$A$200,0),MATCH(I$8,J!$A$1:$ZZ$1,0))&lt;&gt;"",INDEX(J!$A$1:$ZZ$200,MATCH($A70,J!$A$1:$A$200,0),MATCH(I$8,J!$A$1:$ZZ$1,0)),""),"")</f>
        <v>0.72</v>
      </c>
      <c r="J70" s="44" t="str">
        <f>IFERROR(IF(INDEX(J!$A$1:$ZZ$200,MATCH($A70,J!$A$1:$A$200,0),MATCH(J$8,J!$A$1:$ZZ$1,0))&lt;&gt;"",INDEX(J!$A$1:$ZZ$200,MATCH($A70,J!$A$1:$A$200,0),MATCH(J$8,J!$A$1:$ZZ$1,0)),""),"")</f>
        <v/>
      </c>
      <c r="K70" s="10"/>
      <c r="L70" s="41" t="str">
        <f>IF(L69&lt;&gt;"",IF(INDEX(J!$A$1:$ZZ$200,MATCH(L69+1,J!$A$1:$A$200,0),MATCH(M$8,J!$A$1:$ZZ$1,0))&lt;&gt;"",L69+1,""),"")</f>
        <v/>
      </c>
      <c r="M70" s="43" t="str">
        <f>IFERROR(IF(INDEX(J!$A$1:$ZZ$200,MATCH($A70,J!$A$1:$A$200,0),MATCH(M$8,J!$A$1:$ZZ$1,0))&lt;&gt;"",INDEX(J!$A$1:$ZZ$200,MATCH($A70,J!$A$1:$A$200,0),MATCH(M$8,J!$A$1:$ZZ$1,0)),""),"")</f>
        <v/>
      </c>
      <c r="N70" s="43" t="str">
        <f>IFERROR(IF(INDEX(J!$A$1:$ZZ$200,MATCH($A70,J!$A$1:$A$200,0),MATCH(N$8,J!$A$1:$ZZ$1,0))&lt;&gt;"",INDEX(J!$A$1:$ZZ$200,MATCH($A70,J!$A$1:$A$200,0),MATCH(N$8,J!$A$1:$ZZ$1,0)),""),"")</f>
        <v/>
      </c>
      <c r="O70" s="43" t="str">
        <f>IFERROR(IF(INDEX(J!$A$1:$ZZ$200,MATCH($A70,J!$A$1:$A$200,0),MATCH(O$8,J!$A$1:$ZZ$1,0))&lt;&gt;"",INDEX(J!$A$1:$ZZ$200,MATCH($A70,J!$A$1:$A$200,0),MATCH(O$8,J!$A$1:$ZZ$1,0)),""),"")</f>
        <v/>
      </c>
      <c r="P70" s="10"/>
      <c r="Q70" s="41">
        <f>IF(Q69&lt;&gt;"",IF(INDEX(J!$A$1:$ZZ$200,MATCH(Q69+1,J!$A$1:$A$200,0),MATCH(R$8,J!$A$1:$ZZ$1,0))&lt;&gt;"",Q69+1,""),"")</f>
        <v>2029</v>
      </c>
      <c r="R70" s="43">
        <f>IFERROR(IF(INDEX(J!$A$1:$ZZ$200,MATCH($A70,J!$A$1:$A$200,0),MATCH(R$8,J!$A$1:$ZZ$1,0))&lt;&gt;"",INDEX(J!$A$1:$ZZ$200,MATCH($A70,J!$A$1:$A$200,0),MATCH(R$8,J!$A$1:$ZZ$1,0)),""),"")</f>
        <v>3.74</v>
      </c>
      <c r="S70" s="43">
        <f>IFERROR(IF(INDEX(J!$A$1:$ZZ$200,MATCH($A70,J!$A$1:$A$200,0),MATCH(S$8,J!$A$1:$ZZ$1,0))&lt;&gt;"",INDEX(J!$A$1:$ZZ$200,MATCH($A70,J!$A$1:$A$200,0),MATCH(S$8,J!$A$1:$ZZ$1,0)),""),"")</f>
        <v>75.25</v>
      </c>
      <c r="T70" s="43">
        <f>IFERROR(IF(INDEX(J!$A$1:$ZZ$200,MATCH($A70,J!$A$1:$A$200,0),MATCH(T$8,J!$A$1:$ZZ$1,0))&lt;&gt;"",INDEX(J!$A$1:$ZZ$200,MATCH($A70,J!$A$1:$A$200,0),MATCH(T$8,J!$A$1:$ZZ$1,0)),""),"")</f>
        <v>43.35</v>
      </c>
      <c r="U70" s="43">
        <f>IFERROR(IF(INDEX(J!$A$1:$ZZ$200,MATCH($A70,J!$A$1:$A$200,0),MATCH(U$8,J!$A$1:$ZZ$1,0))&lt;&gt;"",INDEX(J!$A$1:$ZZ$200,MATCH($A70,J!$A$1:$A$200,0),MATCH(U$8,J!$A$1:$ZZ$1,0)),""),"")</f>
        <v>9.4600000000000009</v>
      </c>
    </row>
    <row r="71" spans="1:21">
      <c r="A71" s="41">
        <f>IF(A70&lt;&gt;"",IF(INDEX(J!$A$1:$ZZ$200,MATCH(A70+1,J!$A$1:$A$200,0),MATCH(B$8,J!$A$1:$ZZ$1,0))&lt;&gt;"",A70+1,""),"")</f>
        <v>2030</v>
      </c>
      <c r="B71" s="42">
        <f>IFERROR(IF(INDEX(J!$A$1:$ZZ$200,MATCH($A71,J!$A$1:$A$200,0),MATCH(B$8,J!$A$1:$ZZ$1,0))&lt;&gt;"",INDEX(J!$A$1:$ZZ$200,MATCH($A71,J!$A$1:$A$200,0),MATCH(B$8,J!$A$1:$ZZ$1,0)),""),"")</f>
        <v>3870.89</v>
      </c>
      <c r="C71" s="43">
        <f>IFERROR(IF(INDEX(J!$A$1:$ZZ$200,MATCH($A71,J!$A$1:$A$200,0),MATCH(C$8,J!$A$1:$ZZ$1,0))&lt;&gt;"",INDEX(J!$A$1:$ZZ$200,MATCH($A71,J!$A$1:$A$200,0),MATCH(C$8,J!$A$1:$ZZ$1,0)),""),"")</f>
        <v>45.27</v>
      </c>
      <c r="D71" s="10"/>
      <c r="E71" s="41">
        <f>IF(E70&lt;&gt;"",IF(INDEX(J!$A$1:$ZZ$200,MATCH(E70+1,J!$A$1:$A$200,0),MATCH(F$8,J!$A$1:$ZZ$1,0))&lt;&gt;"",E70+1,""),"")</f>
        <v>2030</v>
      </c>
      <c r="F71" s="43">
        <f>IFERROR(IF(INDEX(J!$A$1:$ZZ$200,MATCH($A71,J!$A$1:$A$200,0),MATCH(F$8,J!$A$1:$ZZ$1,0))&lt;&gt;"",INDEX(J!$A$1:$ZZ$200,MATCH($A71,J!$A$1:$A$200,0),MATCH(F$8,J!$A$1:$ZZ$1,0)),""),"")</f>
        <v>0.98</v>
      </c>
      <c r="G71" s="43">
        <f>IFERROR(IF(INDEX(J!$A$1:$ZZ$200,MATCH($A71,J!$A$1:$A$200,0),MATCH(G$8,J!$A$1:$ZZ$1,0))&lt;&gt;"",INDEX(J!$A$1:$ZZ$200,MATCH($A71,J!$A$1:$A$200,0),MATCH(G$8,J!$A$1:$ZZ$1,0)),""),"")</f>
        <v>0.46</v>
      </c>
      <c r="H71" s="43">
        <f>IFERROR(IF(INDEX(J!$A$1:$ZZ$200,MATCH($A71,J!$A$1:$A$200,0),MATCH(H$8,J!$A$1:$ZZ$1,0))&lt;&gt;"",INDEX(J!$A$1:$ZZ$200,MATCH($A71,J!$A$1:$A$200,0),MATCH(H$8,J!$A$1:$ZZ$1,0)),""),"")</f>
        <v>0.22</v>
      </c>
      <c r="I71" s="43">
        <f>IFERROR(IF(INDEX(J!$A$1:$ZZ$200,MATCH($A71,J!$A$1:$A$200,0),MATCH(I$8,J!$A$1:$ZZ$1,0))&lt;&gt;"",INDEX(J!$A$1:$ZZ$200,MATCH($A71,J!$A$1:$A$200,0),MATCH(I$8,J!$A$1:$ZZ$1,0)),""),"")</f>
        <v>0.72</v>
      </c>
      <c r="J71" s="44" t="str">
        <f>IFERROR(IF(INDEX(J!$A$1:$ZZ$200,MATCH($A71,J!$A$1:$A$200,0),MATCH(J$8,J!$A$1:$ZZ$1,0))&lt;&gt;"",INDEX(J!$A$1:$ZZ$200,MATCH($A71,J!$A$1:$A$200,0),MATCH(J$8,J!$A$1:$ZZ$1,0)),""),"")</f>
        <v/>
      </c>
      <c r="K71" s="10"/>
      <c r="L71" s="41" t="str">
        <f>IF(L70&lt;&gt;"",IF(INDEX(J!$A$1:$ZZ$200,MATCH(L70+1,J!$A$1:$A$200,0),MATCH(M$8,J!$A$1:$ZZ$1,0))&lt;&gt;"",L70+1,""),"")</f>
        <v/>
      </c>
      <c r="M71" s="43" t="str">
        <f>IFERROR(IF(INDEX(J!$A$1:$ZZ$200,MATCH($A71,J!$A$1:$A$200,0),MATCH(M$8,J!$A$1:$ZZ$1,0))&lt;&gt;"",INDEX(J!$A$1:$ZZ$200,MATCH($A71,J!$A$1:$A$200,0),MATCH(M$8,J!$A$1:$ZZ$1,0)),""),"")</f>
        <v/>
      </c>
      <c r="N71" s="43" t="str">
        <f>IFERROR(IF(INDEX(J!$A$1:$ZZ$200,MATCH($A71,J!$A$1:$A$200,0),MATCH(N$8,J!$A$1:$ZZ$1,0))&lt;&gt;"",INDEX(J!$A$1:$ZZ$200,MATCH($A71,J!$A$1:$A$200,0),MATCH(N$8,J!$A$1:$ZZ$1,0)),""),"")</f>
        <v/>
      </c>
      <c r="O71" s="43" t="str">
        <f>IFERROR(IF(INDEX(J!$A$1:$ZZ$200,MATCH($A71,J!$A$1:$A$200,0),MATCH(O$8,J!$A$1:$ZZ$1,0))&lt;&gt;"",INDEX(J!$A$1:$ZZ$200,MATCH($A71,J!$A$1:$A$200,0),MATCH(O$8,J!$A$1:$ZZ$1,0)),""),"")</f>
        <v/>
      </c>
      <c r="P71" s="10"/>
      <c r="Q71" s="41">
        <f>IF(Q70&lt;&gt;"",IF(INDEX(J!$A$1:$ZZ$200,MATCH(Q70+1,J!$A$1:$A$200,0),MATCH(R$8,J!$A$1:$ZZ$1,0))&lt;&gt;"",Q70+1,""),"")</f>
        <v>2030</v>
      </c>
      <c r="R71" s="43">
        <f>IFERROR(IF(INDEX(J!$A$1:$ZZ$200,MATCH($A71,J!$A$1:$A$200,0),MATCH(R$8,J!$A$1:$ZZ$1,0))&lt;&gt;"",INDEX(J!$A$1:$ZZ$200,MATCH($A71,J!$A$1:$A$200,0),MATCH(R$8,J!$A$1:$ZZ$1,0)),""),"")</f>
        <v>3.99</v>
      </c>
      <c r="S71" s="43">
        <f>IFERROR(IF(INDEX(J!$A$1:$ZZ$200,MATCH($A71,J!$A$1:$A$200,0),MATCH(S$8,J!$A$1:$ZZ$1,0))&lt;&gt;"",INDEX(J!$A$1:$ZZ$200,MATCH($A71,J!$A$1:$A$200,0),MATCH(S$8,J!$A$1:$ZZ$1,0)),""),"")</f>
        <v>75.349999999999994</v>
      </c>
      <c r="T71" s="43">
        <f>IFERROR(IF(INDEX(J!$A$1:$ZZ$200,MATCH($A71,J!$A$1:$A$200,0),MATCH(T$8,J!$A$1:$ZZ$1,0))&lt;&gt;"",INDEX(J!$A$1:$ZZ$200,MATCH($A71,J!$A$1:$A$200,0),MATCH(T$8,J!$A$1:$ZZ$1,0)),""),"")</f>
        <v>44.1</v>
      </c>
      <c r="U71" s="43">
        <f>IFERROR(IF(INDEX(J!$A$1:$ZZ$200,MATCH($A71,J!$A$1:$A$200,0),MATCH(U$8,J!$A$1:$ZZ$1,0))&lt;&gt;"",INDEX(J!$A$1:$ZZ$200,MATCH($A71,J!$A$1:$A$200,0),MATCH(U$8,J!$A$1:$ZZ$1,0)),""),"")</f>
        <v>9.61</v>
      </c>
    </row>
    <row r="72" spans="1:21">
      <c r="A72" s="41">
        <f>IF(A71&lt;&gt;"",IF(INDEX(J!$A$1:$ZZ$200,MATCH(A71+1,J!$A$1:$A$200,0),MATCH(B$8,J!$A$1:$ZZ$1,0))&lt;&gt;"",A71+1,""),"")</f>
        <v>2031</v>
      </c>
      <c r="B72" s="42">
        <f>IFERROR(IF(INDEX(J!$A$1:$ZZ$200,MATCH($A72,J!$A$1:$A$200,0),MATCH(B$8,J!$A$1:$ZZ$1,0))&lt;&gt;"",INDEX(J!$A$1:$ZZ$200,MATCH($A72,J!$A$1:$A$200,0),MATCH(B$8,J!$A$1:$ZZ$1,0)),""),"")</f>
        <v>3898.83</v>
      </c>
      <c r="C72" s="43">
        <f>IFERROR(IF(INDEX(J!$A$1:$ZZ$200,MATCH($A72,J!$A$1:$A$200,0),MATCH(C$8,J!$A$1:$ZZ$1,0))&lt;&gt;"",INDEX(J!$A$1:$ZZ$200,MATCH($A72,J!$A$1:$A$200,0),MATCH(C$8,J!$A$1:$ZZ$1,0)),""),"")</f>
        <v>45.58</v>
      </c>
      <c r="D72" s="10"/>
      <c r="E72" s="41">
        <f>IF(E71&lt;&gt;"",IF(INDEX(J!$A$1:$ZZ$200,MATCH(E71+1,J!$A$1:$A$200,0),MATCH(F$8,J!$A$1:$ZZ$1,0))&lt;&gt;"",E71+1,""),"")</f>
        <v>2031</v>
      </c>
      <c r="F72" s="43">
        <f>IFERROR(IF(INDEX(J!$A$1:$ZZ$200,MATCH($A72,J!$A$1:$A$200,0),MATCH(F$8,J!$A$1:$ZZ$1,0))&lt;&gt;"",INDEX(J!$A$1:$ZZ$200,MATCH($A72,J!$A$1:$A$200,0),MATCH(F$8,J!$A$1:$ZZ$1,0)),""),"")</f>
        <v>0.98</v>
      </c>
      <c r="G72" s="43">
        <f>IFERROR(IF(INDEX(J!$A$1:$ZZ$200,MATCH($A72,J!$A$1:$A$200,0),MATCH(G$8,J!$A$1:$ZZ$1,0))&lt;&gt;"",INDEX(J!$A$1:$ZZ$200,MATCH($A72,J!$A$1:$A$200,0),MATCH(G$8,J!$A$1:$ZZ$1,0)),""),"")</f>
        <v>0.47</v>
      </c>
      <c r="H72" s="43">
        <f>IFERROR(IF(INDEX(J!$A$1:$ZZ$200,MATCH($A72,J!$A$1:$A$200,0),MATCH(H$8,J!$A$1:$ZZ$1,0))&lt;&gt;"",INDEX(J!$A$1:$ZZ$200,MATCH($A72,J!$A$1:$A$200,0),MATCH(H$8,J!$A$1:$ZZ$1,0)),""),"")</f>
        <v>0.22</v>
      </c>
      <c r="I72" s="43">
        <f>IFERROR(IF(INDEX(J!$A$1:$ZZ$200,MATCH($A72,J!$A$1:$A$200,0),MATCH(I$8,J!$A$1:$ZZ$1,0))&lt;&gt;"",INDEX(J!$A$1:$ZZ$200,MATCH($A72,J!$A$1:$A$200,0),MATCH(I$8,J!$A$1:$ZZ$1,0)),""),"")</f>
        <v>0.73</v>
      </c>
      <c r="J72" s="44" t="str">
        <f>IFERROR(IF(INDEX(J!$A$1:$ZZ$200,MATCH($A72,J!$A$1:$A$200,0),MATCH(J$8,J!$A$1:$ZZ$1,0))&lt;&gt;"",INDEX(J!$A$1:$ZZ$200,MATCH($A72,J!$A$1:$A$200,0),MATCH(J$8,J!$A$1:$ZZ$1,0)),""),"")</f>
        <v/>
      </c>
      <c r="K72" s="10"/>
      <c r="L72" s="41" t="str">
        <f>IF(L71&lt;&gt;"",IF(INDEX(J!$A$1:$ZZ$200,MATCH(L71+1,J!$A$1:$A$200,0),MATCH(M$8,J!$A$1:$ZZ$1,0))&lt;&gt;"",L71+1,""),"")</f>
        <v/>
      </c>
      <c r="M72" s="43" t="str">
        <f>IFERROR(IF(INDEX(J!$A$1:$ZZ$200,MATCH($A72,J!$A$1:$A$200,0),MATCH(M$8,J!$A$1:$ZZ$1,0))&lt;&gt;"",INDEX(J!$A$1:$ZZ$200,MATCH($A72,J!$A$1:$A$200,0),MATCH(M$8,J!$A$1:$ZZ$1,0)),""),"")</f>
        <v/>
      </c>
      <c r="N72" s="43" t="str">
        <f>IFERROR(IF(INDEX(J!$A$1:$ZZ$200,MATCH($A72,J!$A$1:$A$200,0),MATCH(N$8,J!$A$1:$ZZ$1,0))&lt;&gt;"",INDEX(J!$A$1:$ZZ$200,MATCH($A72,J!$A$1:$A$200,0),MATCH(N$8,J!$A$1:$ZZ$1,0)),""),"")</f>
        <v/>
      </c>
      <c r="O72" s="43" t="str">
        <f>IFERROR(IF(INDEX(J!$A$1:$ZZ$200,MATCH($A72,J!$A$1:$A$200,0),MATCH(O$8,J!$A$1:$ZZ$1,0))&lt;&gt;"",INDEX(J!$A$1:$ZZ$200,MATCH($A72,J!$A$1:$A$200,0),MATCH(O$8,J!$A$1:$ZZ$1,0)),""),"")</f>
        <v/>
      </c>
      <c r="P72" s="10"/>
      <c r="Q72" s="41">
        <f>IF(Q71&lt;&gt;"",IF(INDEX(J!$A$1:$ZZ$200,MATCH(Q71+1,J!$A$1:$A$200,0),MATCH(R$8,J!$A$1:$ZZ$1,0))&lt;&gt;"",Q71+1,""),"")</f>
        <v>2031</v>
      </c>
      <c r="R72" s="43">
        <f>IFERROR(IF(INDEX(J!$A$1:$ZZ$200,MATCH($A72,J!$A$1:$A$200,0),MATCH(R$8,J!$A$1:$ZZ$1,0))&lt;&gt;"",INDEX(J!$A$1:$ZZ$200,MATCH($A72,J!$A$1:$A$200,0),MATCH(R$8,J!$A$1:$ZZ$1,0)),""),"")</f>
        <v>4.26</v>
      </c>
      <c r="S72" s="43">
        <f>IFERROR(IF(INDEX(J!$A$1:$ZZ$200,MATCH($A72,J!$A$1:$A$200,0),MATCH(S$8,J!$A$1:$ZZ$1,0))&lt;&gt;"",INDEX(J!$A$1:$ZZ$200,MATCH($A72,J!$A$1:$A$200,0),MATCH(S$8,J!$A$1:$ZZ$1,0)),""),"")</f>
        <v>75.459999999999994</v>
      </c>
      <c r="T72" s="43">
        <f>IFERROR(IF(INDEX(J!$A$1:$ZZ$200,MATCH($A72,J!$A$1:$A$200,0),MATCH(T$8,J!$A$1:$ZZ$1,0))&lt;&gt;"",INDEX(J!$A$1:$ZZ$200,MATCH($A72,J!$A$1:$A$200,0),MATCH(T$8,J!$A$1:$ZZ$1,0)),""),"")</f>
        <v>44.84</v>
      </c>
      <c r="U72" s="43">
        <f>IFERROR(IF(INDEX(J!$A$1:$ZZ$200,MATCH($A72,J!$A$1:$A$200,0),MATCH(U$8,J!$A$1:$ZZ$1,0))&lt;&gt;"",INDEX(J!$A$1:$ZZ$200,MATCH($A72,J!$A$1:$A$200,0),MATCH(U$8,J!$A$1:$ZZ$1,0)),""),"")</f>
        <v>9.76</v>
      </c>
    </row>
    <row r="73" spans="1:21">
      <c r="A73" s="41">
        <f>IF(A72&lt;&gt;"",IF(INDEX(J!$A$1:$ZZ$200,MATCH(A72+1,J!$A$1:$A$200,0),MATCH(B$8,J!$A$1:$ZZ$1,0))&lt;&gt;"",A72+1,""),"")</f>
        <v>2032</v>
      </c>
      <c r="B73" s="42">
        <f>IFERROR(IF(INDEX(J!$A$1:$ZZ$200,MATCH($A73,J!$A$1:$A$200,0),MATCH(B$8,J!$A$1:$ZZ$1,0))&lt;&gt;"",INDEX(J!$A$1:$ZZ$200,MATCH($A73,J!$A$1:$A$200,0),MATCH(B$8,J!$A$1:$ZZ$1,0)),""),"")</f>
        <v>3926.61</v>
      </c>
      <c r="C73" s="43">
        <f>IFERROR(IF(INDEX(J!$A$1:$ZZ$200,MATCH($A73,J!$A$1:$A$200,0),MATCH(C$8,J!$A$1:$ZZ$1,0))&lt;&gt;"",INDEX(J!$A$1:$ZZ$200,MATCH($A73,J!$A$1:$A$200,0),MATCH(C$8,J!$A$1:$ZZ$1,0)),""),"")</f>
        <v>45.9</v>
      </c>
      <c r="D73" s="10"/>
      <c r="E73" s="41">
        <f>IF(E72&lt;&gt;"",IF(INDEX(J!$A$1:$ZZ$200,MATCH(E72+1,J!$A$1:$A$200,0),MATCH(F$8,J!$A$1:$ZZ$1,0))&lt;&gt;"",E72+1,""),"")</f>
        <v>2032</v>
      </c>
      <c r="F73" s="43">
        <f>IFERROR(IF(INDEX(J!$A$1:$ZZ$200,MATCH($A73,J!$A$1:$A$200,0),MATCH(F$8,J!$A$1:$ZZ$1,0))&lt;&gt;"",INDEX(J!$A$1:$ZZ$200,MATCH($A73,J!$A$1:$A$200,0),MATCH(F$8,J!$A$1:$ZZ$1,0)),""),"")</f>
        <v>0.98</v>
      </c>
      <c r="G73" s="43">
        <f>IFERROR(IF(INDEX(J!$A$1:$ZZ$200,MATCH($A73,J!$A$1:$A$200,0),MATCH(G$8,J!$A$1:$ZZ$1,0))&lt;&gt;"",INDEX(J!$A$1:$ZZ$200,MATCH($A73,J!$A$1:$A$200,0),MATCH(G$8,J!$A$1:$ZZ$1,0)),""),"")</f>
        <v>0.48</v>
      </c>
      <c r="H73" s="43">
        <f>IFERROR(IF(INDEX(J!$A$1:$ZZ$200,MATCH($A73,J!$A$1:$A$200,0),MATCH(H$8,J!$A$1:$ZZ$1,0))&lt;&gt;"",INDEX(J!$A$1:$ZZ$200,MATCH($A73,J!$A$1:$A$200,0),MATCH(H$8,J!$A$1:$ZZ$1,0)),""),"")</f>
        <v>0.23</v>
      </c>
      <c r="I73" s="43">
        <f>IFERROR(IF(INDEX(J!$A$1:$ZZ$200,MATCH($A73,J!$A$1:$A$200,0),MATCH(I$8,J!$A$1:$ZZ$1,0))&lt;&gt;"",INDEX(J!$A$1:$ZZ$200,MATCH($A73,J!$A$1:$A$200,0),MATCH(I$8,J!$A$1:$ZZ$1,0)),""),"")</f>
        <v>0.74</v>
      </c>
      <c r="J73" s="44" t="str">
        <f>IFERROR(IF(INDEX(J!$A$1:$ZZ$200,MATCH($A73,J!$A$1:$A$200,0),MATCH(J$8,J!$A$1:$ZZ$1,0))&lt;&gt;"",INDEX(J!$A$1:$ZZ$200,MATCH($A73,J!$A$1:$A$200,0),MATCH(J$8,J!$A$1:$ZZ$1,0)),""),"")</f>
        <v/>
      </c>
      <c r="K73" s="10"/>
      <c r="L73" s="41" t="str">
        <f>IF(L72&lt;&gt;"",IF(INDEX(J!$A$1:$ZZ$200,MATCH(L72+1,J!$A$1:$A$200,0),MATCH(M$8,J!$A$1:$ZZ$1,0))&lt;&gt;"",L72+1,""),"")</f>
        <v/>
      </c>
      <c r="M73" s="43" t="str">
        <f>IFERROR(IF(INDEX(J!$A$1:$ZZ$200,MATCH($A73,J!$A$1:$A$200,0),MATCH(M$8,J!$A$1:$ZZ$1,0))&lt;&gt;"",INDEX(J!$A$1:$ZZ$200,MATCH($A73,J!$A$1:$A$200,0),MATCH(M$8,J!$A$1:$ZZ$1,0)),""),"")</f>
        <v/>
      </c>
      <c r="N73" s="43" t="str">
        <f>IFERROR(IF(INDEX(J!$A$1:$ZZ$200,MATCH($A73,J!$A$1:$A$200,0),MATCH(N$8,J!$A$1:$ZZ$1,0))&lt;&gt;"",INDEX(J!$A$1:$ZZ$200,MATCH($A73,J!$A$1:$A$200,0),MATCH(N$8,J!$A$1:$ZZ$1,0)),""),"")</f>
        <v/>
      </c>
      <c r="O73" s="43" t="str">
        <f>IFERROR(IF(INDEX(J!$A$1:$ZZ$200,MATCH($A73,J!$A$1:$A$200,0),MATCH(O$8,J!$A$1:$ZZ$1,0))&lt;&gt;"",INDEX(J!$A$1:$ZZ$200,MATCH($A73,J!$A$1:$A$200,0),MATCH(O$8,J!$A$1:$ZZ$1,0)),""),"")</f>
        <v/>
      </c>
      <c r="P73" s="10"/>
      <c r="Q73" s="41">
        <f>IF(Q72&lt;&gt;"",IF(INDEX(J!$A$1:$ZZ$200,MATCH(Q72+1,J!$A$1:$A$200,0),MATCH(R$8,J!$A$1:$ZZ$1,0))&lt;&gt;"",Q72+1,""),"")</f>
        <v>2032</v>
      </c>
      <c r="R73" s="43">
        <f>IFERROR(IF(INDEX(J!$A$1:$ZZ$200,MATCH($A73,J!$A$1:$A$200,0),MATCH(R$8,J!$A$1:$ZZ$1,0))&lt;&gt;"",INDEX(J!$A$1:$ZZ$200,MATCH($A73,J!$A$1:$A$200,0),MATCH(R$8,J!$A$1:$ZZ$1,0)),""),"")</f>
        <v>4.54</v>
      </c>
      <c r="S73" s="43">
        <f>IFERROR(IF(INDEX(J!$A$1:$ZZ$200,MATCH($A73,J!$A$1:$A$200,0),MATCH(S$8,J!$A$1:$ZZ$1,0))&lt;&gt;"",INDEX(J!$A$1:$ZZ$200,MATCH($A73,J!$A$1:$A$200,0),MATCH(S$8,J!$A$1:$ZZ$1,0)),""),"")</f>
        <v>75.61</v>
      </c>
      <c r="T73" s="43">
        <f>IFERROR(IF(INDEX(J!$A$1:$ZZ$200,MATCH($A73,J!$A$1:$A$200,0),MATCH(T$8,J!$A$1:$ZZ$1,0))&lt;&gt;"",INDEX(J!$A$1:$ZZ$200,MATCH($A73,J!$A$1:$A$200,0),MATCH(T$8,J!$A$1:$ZZ$1,0)),""),"")</f>
        <v>45.58</v>
      </c>
      <c r="U73" s="43">
        <f>IFERROR(IF(INDEX(J!$A$1:$ZZ$200,MATCH($A73,J!$A$1:$A$200,0),MATCH(U$8,J!$A$1:$ZZ$1,0))&lt;&gt;"",INDEX(J!$A$1:$ZZ$200,MATCH($A73,J!$A$1:$A$200,0),MATCH(U$8,J!$A$1:$ZZ$1,0)),""),"")</f>
        <v>9.9</v>
      </c>
    </row>
    <row r="74" spans="1:21">
      <c r="A74" s="41">
        <f>IF(A73&lt;&gt;"",IF(INDEX(J!$A$1:$ZZ$200,MATCH(A73+1,J!$A$1:$A$200,0),MATCH(B$8,J!$A$1:$ZZ$1,0))&lt;&gt;"",A73+1,""),"")</f>
        <v>2033</v>
      </c>
      <c r="B74" s="42">
        <f>IFERROR(IF(INDEX(J!$A$1:$ZZ$200,MATCH($A74,J!$A$1:$A$200,0),MATCH(B$8,J!$A$1:$ZZ$1,0))&lt;&gt;"",INDEX(J!$A$1:$ZZ$200,MATCH($A74,J!$A$1:$A$200,0),MATCH(B$8,J!$A$1:$ZZ$1,0)),""),"")</f>
        <v>3955.71</v>
      </c>
      <c r="C74" s="43">
        <f>IFERROR(IF(INDEX(J!$A$1:$ZZ$200,MATCH($A74,J!$A$1:$A$200,0),MATCH(C$8,J!$A$1:$ZZ$1,0))&lt;&gt;"",INDEX(J!$A$1:$ZZ$200,MATCH($A74,J!$A$1:$A$200,0),MATCH(C$8,J!$A$1:$ZZ$1,0)),""),"")</f>
        <v>46.25</v>
      </c>
      <c r="D74" s="10"/>
      <c r="E74" s="41">
        <f>IF(E73&lt;&gt;"",IF(INDEX(J!$A$1:$ZZ$200,MATCH(E73+1,J!$A$1:$A$200,0),MATCH(F$8,J!$A$1:$ZZ$1,0))&lt;&gt;"",E73+1,""),"")</f>
        <v>2033</v>
      </c>
      <c r="F74" s="43">
        <f>IFERROR(IF(INDEX(J!$A$1:$ZZ$200,MATCH($A74,J!$A$1:$A$200,0),MATCH(F$8,J!$A$1:$ZZ$1,0))&lt;&gt;"",INDEX(J!$A$1:$ZZ$200,MATCH($A74,J!$A$1:$A$200,0),MATCH(F$8,J!$A$1:$ZZ$1,0)),""),"")</f>
        <v>1</v>
      </c>
      <c r="G74" s="43">
        <f>IFERROR(IF(INDEX(J!$A$1:$ZZ$200,MATCH($A74,J!$A$1:$A$200,0),MATCH(G$8,J!$A$1:$ZZ$1,0))&lt;&gt;"",INDEX(J!$A$1:$ZZ$200,MATCH($A74,J!$A$1:$A$200,0),MATCH(G$8,J!$A$1:$ZZ$1,0)),""),"")</f>
        <v>0.48</v>
      </c>
      <c r="H74" s="43">
        <f>IFERROR(IF(INDEX(J!$A$1:$ZZ$200,MATCH($A74,J!$A$1:$A$200,0),MATCH(H$8,J!$A$1:$ZZ$1,0))&lt;&gt;"",INDEX(J!$A$1:$ZZ$200,MATCH($A74,J!$A$1:$A$200,0),MATCH(H$8,J!$A$1:$ZZ$1,0)),""),"")</f>
        <v>0.24</v>
      </c>
      <c r="I74" s="43">
        <f>IFERROR(IF(INDEX(J!$A$1:$ZZ$200,MATCH($A74,J!$A$1:$A$200,0),MATCH(I$8,J!$A$1:$ZZ$1,0))&lt;&gt;"",INDEX(J!$A$1:$ZZ$200,MATCH($A74,J!$A$1:$A$200,0),MATCH(I$8,J!$A$1:$ZZ$1,0)),""),"")</f>
        <v>0.75</v>
      </c>
      <c r="J74" s="44" t="str">
        <f>IFERROR(IF(INDEX(J!$A$1:$ZZ$200,MATCH($A74,J!$A$1:$A$200,0),MATCH(J$8,J!$A$1:$ZZ$1,0))&lt;&gt;"",INDEX(J!$A$1:$ZZ$200,MATCH($A74,J!$A$1:$A$200,0),MATCH(J$8,J!$A$1:$ZZ$1,0)),""),"")</f>
        <v/>
      </c>
      <c r="K74" s="10"/>
      <c r="L74" s="41" t="str">
        <f>IF(L73&lt;&gt;"",IF(INDEX(J!$A$1:$ZZ$200,MATCH(L73+1,J!$A$1:$A$200,0),MATCH(M$8,J!$A$1:$ZZ$1,0))&lt;&gt;"",L73+1,""),"")</f>
        <v/>
      </c>
      <c r="M74" s="43" t="str">
        <f>IFERROR(IF(INDEX(J!$A$1:$ZZ$200,MATCH($A74,J!$A$1:$A$200,0),MATCH(M$8,J!$A$1:$ZZ$1,0))&lt;&gt;"",INDEX(J!$A$1:$ZZ$200,MATCH($A74,J!$A$1:$A$200,0),MATCH(M$8,J!$A$1:$ZZ$1,0)),""),"")</f>
        <v/>
      </c>
      <c r="N74" s="43" t="str">
        <f>IFERROR(IF(INDEX(J!$A$1:$ZZ$200,MATCH($A74,J!$A$1:$A$200,0),MATCH(N$8,J!$A$1:$ZZ$1,0))&lt;&gt;"",INDEX(J!$A$1:$ZZ$200,MATCH($A74,J!$A$1:$A$200,0),MATCH(N$8,J!$A$1:$ZZ$1,0)),""),"")</f>
        <v/>
      </c>
      <c r="O74" s="43" t="str">
        <f>IFERROR(IF(INDEX(J!$A$1:$ZZ$200,MATCH($A74,J!$A$1:$A$200,0),MATCH(O$8,J!$A$1:$ZZ$1,0))&lt;&gt;"",INDEX(J!$A$1:$ZZ$200,MATCH($A74,J!$A$1:$A$200,0),MATCH(O$8,J!$A$1:$ZZ$1,0)),""),"")</f>
        <v/>
      </c>
      <c r="P74" s="10"/>
      <c r="Q74" s="41">
        <f>IF(Q73&lt;&gt;"",IF(INDEX(J!$A$1:$ZZ$200,MATCH(Q73+1,J!$A$1:$A$200,0),MATCH(R$8,J!$A$1:$ZZ$1,0))&lt;&gt;"",Q73+1,""),"")</f>
        <v>2033</v>
      </c>
      <c r="R74" s="43">
        <f>IFERROR(IF(INDEX(J!$A$1:$ZZ$200,MATCH($A74,J!$A$1:$A$200,0),MATCH(R$8,J!$A$1:$ZZ$1,0))&lt;&gt;"",INDEX(J!$A$1:$ZZ$200,MATCH($A74,J!$A$1:$A$200,0),MATCH(R$8,J!$A$1:$ZZ$1,0)),""),"")</f>
        <v>4.82</v>
      </c>
      <c r="S74" s="43">
        <f>IFERROR(IF(INDEX(J!$A$1:$ZZ$200,MATCH($A74,J!$A$1:$A$200,0),MATCH(S$8,J!$A$1:$ZZ$1,0))&lt;&gt;"",INDEX(J!$A$1:$ZZ$200,MATCH($A74,J!$A$1:$A$200,0),MATCH(S$8,J!$A$1:$ZZ$1,0)),""),"")</f>
        <v>75.81</v>
      </c>
      <c r="T74" s="43">
        <f>IFERROR(IF(INDEX(J!$A$1:$ZZ$200,MATCH($A74,J!$A$1:$A$200,0),MATCH(T$8,J!$A$1:$ZZ$1,0))&lt;&gt;"",INDEX(J!$A$1:$ZZ$200,MATCH($A74,J!$A$1:$A$200,0),MATCH(T$8,J!$A$1:$ZZ$1,0)),""),"")</f>
        <v>46.35</v>
      </c>
      <c r="U74" s="43">
        <f>IFERROR(IF(INDEX(J!$A$1:$ZZ$200,MATCH($A74,J!$A$1:$A$200,0),MATCH(U$8,J!$A$1:$ZZ$1,0))&lt;&gt;"",INDEX(J!$A$1:$ZZ$200,MATCH($A74,J!$A$1:$A$200,0),MATCH(U$8,J!$A$1:$ZZ$1,0)),""),"")</f>
        <v>10.06</v>
      </c>
    </row>
    <row r="75" spans="1:21">
      <c r="A75" s="41">
        <f>IF(A74&lt;&gt;"",IF(INDEX(J!$A$1:$ZZ$200,MATCH(A74+1,J!$A$1:$A$200,0),MATCH(B$8,J!$A$1:$ZZ$1,0))&lt;&gt;"",A74+1,""),"")</f>
        <v>2034</v>
      </c>
      <c r="B75" s="42">
        <f>IFERROR(IF(INDEX(J!$A$1:$ZZ$200,MATCH($A75,J!$A$1:$A$200,0),MATCH(B$8,J!$A$1:$ZZ$1,0))&lt;&gt;"",INDEX(J!$A$1:$ZZ$200,MATCH($A75,J!$A$1:$A$200,0),MATCH(B$8,J!$A$1:$ZZ$1,0)),""),"")</f>
        <v>3986.13</v>
      </c>
      <c r="C75" s="43">
        <f>IFERROR(IF(INDEX(J!$A$1:$ZZ$200,MATCH($A75,J!$A$1:$A$200,0),MATCH(C$8,J!$A$1:$ZZ$1,0))&lt;&gt;"",INDEX(J!$A$1:$ZZ$200,MATCH($A75,J!$A$1:$A$200,0),MATCH(C$8,J!$A$1:$ZZ$1,0)),""),"")</f>
        <v>46.63</v>
      </c>
      <c r="D75" s="10"/>
      <c r="E75" s="41">
        <f>IF(E74&lt;&gt;"",IF(INDEX(J!$A$1:$ZZ$200,MATCH(E74+1,J!$A$1:$A$200,0),MATCH(F$8,J!$A$1:$ZZ$1,0))&lt;&gt;"",E74+1,""),"")</f>
        <v>2034</v>
      </c>
      <c r="F75" s="43">
        <f>IFERROR(IF(INDEX(J!$A$1:$ZZ$200,MATCH($A75,J!$A$1:$A$200,0),MATCH(F$8,J!$A$1:$ZZ$1,0))&lt;&gt;"",INDEX(J!$A$1:$ZZ$200,MATCH($A75,J!$A$1:$A$200,0),MATCH(F$8,J!$A$1:$ZZ$1,0)),""),"")</f>
        <v>1.02</v>
      </c>
      <c r="G75" s="43">
        <f>IFERROR(IF(INDEX(J!$A$1:$ZZ$200,MATCH($A75,J!$A$1:$A$200,0),MATCH(G$8,J!$A$1:$ZZ$1,0))&lt;&gt;"",INDEX(J!$A$1:$ZZ$200,MATCH($A75,J!$A$1:$A$200,0),MATCH(G$8,J!$A$1:$ZZ$1,0)),""),"")</f>
        <v>0.48</v>
      </c>
      <c r="H75" s="43">
        <f>IFERROR(IF(INDEX(J!$A$1:$ZZ$200,MATCH($A75,J!$A$1:$A$200,0),MATCH(H$8,J!$A$1:$ZZ$1,0))&lt;&gt;"",INDEX(J!$A$1:$ZZ$200,MATCH($A75,J!$A$1:$A$200,0),MATCH(H$8,J!$A$1:$ZZ$1,0)),""),"")</f>
        <v>0.25</v>
      </c>
      <c r="I75" s="43">
        <f>IFERROR(IF(INDEX(J!$A$1:$ZZ$200,MATCH($A75,J!$A$1:$A$200,0),MATCH(I$8,J!$A$1:$ZZ$1,0))&lt;&gt;"",INDEX(J!$A$1:$ZZ$200,MATCH($A75,J!$A$1:$A$200,0),MATCH(I$8,J!$A$1:$ZZ$1,0)),""),"")</f>
        <v>0.76</v>
      </c>
      <c r="J75" s="44" t="str">
        <f>IFERROR(IF(INDEX(J!$A$1:$ZZ$200,MATCH($A75,J!$A$1:$A$200,0),MATCH(J$8,J!$A$1:$ZZ$1,0))&lt;&gt;"",INDEX(J!$A$1:$ZZ$200,MATCH($A75,J!$A$1:$A$200,0),MATCH(J$8,J!$A$1:$ZZ$1,0)),""),"")</f>
        <v/>
      </c>
      <c r="K75" s="10"/>
      <c r="L75" s="41" t="str">
        <f>IF(L74&lt;&gt;"",IF(INDEX(J!$A$1:$ZZ$200,MATCH(L74+1,J!$A$1:$A$200,0),MATCH(M$8,J!$A$1:$ZZ$1,0))&lt;&gt;"",L74+1,""),"")</f>
        <v/>
      </c>
      <c r="M75" s="43" t="str">
        <f>IFERROR(IF(INDEX(J!$A$1:$ZZ$200,MATCH($A75,J!$A$1:$A$200,0),MATCH(M$8,J!$A$1:$ZZ$1,0))&lt;&gt;"",INDEX(J!$A$1:$ZZ$200,MATCH($A75,J!$A$1:$A$200,0),MATCH(M$8,J!$A$1:$ZZ$1,0)),""),"")</f>
        <v/>
      </c>
      <c r="N75" s="43" t="str">
        <f>IFERROR(IF(INDEX(J!$A$1:$ZZ$200,MATCH($A75,J!$A$1:$A$200,0),MATCH(N$8,J!$A$1:$ZZ$1,0))&lt;&gt;"",INDEX(J!$A$1:$ZZ$200,MATCH($A75,J!$A$1:$A$200,0),MATCH(N$8,J!$A$1:$ZZ$1,0)),""),"")</f>
        <v/>
      </c>
      <c r="O75" s="43" t="str">
        <f>IFERROR(IF(INDEX(J!$A$1:$ZZ$200,MATCH($A75,J!$A$1:$A$200,0),MATCH(O$8,J!$A$1:$ZZ$1,0))&lt;&gt;"",INDEX(J!$A$1:$ZZ$200,MATCH($A75,J!$A$1:$A$200,0),MATCH(O$8,J!$A$1:$ZZ$1,0)),""),"")</f>
        <v/>
      </c>
      <c r="P75" s="10"/>
      <c r="Q75" s="41">
        <f>IF(Q74&lt;&gt;"",IF(INDEX(J!$A$1:$ZZ$200,MATCH(Q74+1,J!$A$1:$A$200,0),MATCH(R$8,J!$A$1:$ZZ$1,0))&lt;&gt;"",Q74+1,""),"")</f>
        <v>2034</v>
      </c>
      <c r="R75" s="43">
        <f>IFERROR(IF(INDEX(J!$A$1:$ZZ$200,MATCH($A75,J!$A$1:$A$200,0),MATCH(R$8,J!$A$1:$ZZ$1,0))&lt;&gt;"",INDEX(J!$A$1:$ZZ$200,MATCH($A75,J!$A$1:$A$200,0),MATCH(R$8,J!$A$1:$ZZ$1,0)),""),"")</f>
        <v>5.0999999999999996</v>
      </c>
      <c r="S75" s="43">
        <f>IFERROR(IF(INDEX(J!$A$1:$ZZ$200,MATCH($A75,J!$A$1:$A$200,0),MATCH(S$8,J!$A$1:$ZZ$1,0))&lt;&gt;"",INDEX(J!$A$1:$ZZ$200,MATCH($A75,J!$A$1:$A$200,0),MATCH(S$8,J!$A$1:$ZZ$1,0)),""),"")</f>
        <v>76.099999999999994</v>
      </c>
      <c r="T75" s="43">
        <f>IFERROR(IF(INDEX(J!$A$1:$ZZ$200,MATCH($A75,J!$A$1:$A$200,0),MATCH(T$8,J!$A$1:$ZZ$1,0))&lt;&gt;"",INDEX(J!$A$1:$ZZ$200,MATCH($A75,J!$A$1:$A$200,0),MATCH(T$8,J!$A$1:$ZZ$1,0)),""),"")</f>
        <v>47.11</v>
      </c>
      <c r="U75" s="43">
        <f>IFERROR(IF(INDEX(J!$A$1:$ZZ$200,MATCH($A75,J!$A$1:$A$200,0),MATCH(U$8,J!$A$1:$ZZ$1,0))&lt;&gt;"",INDEX(J!$A$1:$ZZ$200,MATCH($A75,J!$A$1:$A$200,0),MATCH(U$8,J!$A$1:$ZZ$1,0)),""),"")</f>
        <v>10.199999999999999</v>
      </c>
    </row>
    <row r="76" spans="1:21">
      <c r="A76" s="41">
        <f>IF(A75&lt;&gt;"",IF(INDEX(J!$A$1:$ZZ$200,MATCH(A75+1,J!$A$1:$A$200,0),MATCH(B$8,J!$A$1:$ZZ$1,0))&lt;&gt;"",A75+1,""),"")</f>
        <v>2035</v>
      </c>
      <c r="B76" s="42">
        <f>IFERROR(IF(INDEX(J!$A$1:$ZZ$200,MATCH($A76,J!$A$1:$A$200,0),MATCH(B$8,J!$A$1:$ZZ$1,0))&lt;&gt;"",INDEX(J!$A$1:$ZZ$200,MATCH($A76,J!$A$1:$A$200,0),MATCH(B$8,J!$A$1:$ZZ$1,0)),""),"")</f>
        <v>4017.95</v>
      </c>
      <c r="C76" s="43">
        <f>IFERROR(IF(INDEX(J!$A$1:$ZZ$200,MATCH($A76,J!$A$1:$A$200,0),MATCH(C$8,J!$A$1:$ZZ$1,0))&lt;&gt;"",INDEX(J!$A$1:$ZZ$200,MATCH($A76,J!$A$1:$A$200,0),MATCH(C$8,J!$A$1:$ZZ$1,0)),""),"")</f>
        <v>47.03</v>
      </c>
      <c r="D76" s="10"/>
      <c r="E76" s="41">
        <f>IF(E75&lt;&gt;"",IF(INDEX(J!$A$1:$ZZ$200,MATCH(E75+1,J!$A$1:$A$200,0),MATCH(F$8,J!$A$1:$ZZ$1,0))&lt;&gt;"",E75+1,""),"")</f>
        <v>2035</v>
      </c>
      <c r="F76" s="43">
        <f>IFERROR(IF(INDEX(J!$A$1:$ZZ$200,MATCH($A76,J!$A$1:$A$200,0),MATCH(F$8,J!$A$1:$ZZ$1,0))&lt;&gt;"",INDEX(J!$A$1:$ZZ$200,MATCH($A76,J!$A$1:$A$200,0),MATCH(F$8,J!$A$1:$ZZ$1,0)),""),"")</f>
        <v>1.07</v>
      </c>
      <c r="G76" s="43">
        <f>IFERROR(IF(INDEX(J!$A$1:$ZZ$200,MATCH($A76,J!$A$1:$A$200,0),MATCH(G$8,J!$A$1:$ZZ$1,0))&lt;&gt;"",INDEX(J!$A$1:$ZZ$200,MATCH($A76,J!$A$1:$A$200,0),MATCH(G$8,J!$A$1:$ZZ$1,0)),""),"")</f>
        <v>0.48</v>
      </c>
      <c r="H76" s="43">
        <f>IFERROR(IF(INDEX(J!$A$1:$ZZ$200,MATCH($A76,J!$A$1:$A$200,0),MATCH(H$8,J!$A$1:$ZZ$1,0))&lt;&gt;"",INDEX(J!$A$1:$ZZ$200,MATCH($A76,J!$A$1:$A$200,0),MATCH(H$8,J!$A$1:$ZZ$1,0)),""),"")</f>
        <v>0.3</v>
      </c>
      <c r="I76" s="43">
        <f>IFERROR(IF(INDEX(J!$A$1:$ZZ$200,MATCH($A76,J!$A$1:$A$200,0),MATCH(I$8,J!$A$1:$ZZ$1,0))&lt;&gt;"",INDEX(J!$A$1:$ZZ$200,MATCH($A76,J!$A$1:$A$200,0),MATCH(I$8,J!$A$1:$ZZ$1,0)),""),"")</f>
        <v>0.76</v>
      </c>
      <c r="J76" s="44" t="str">
        <f>IFERROR(IF(INDEX(J!$A$1:$ZZ$200,MATCH($A76,J!$A$1:$A$200,0),MATCH(J$8,J!$A$1:$ZZ$1,0))&lt;&gt;"",INDEX(J!$A$1:$ZZ$200,MATCH($A76,J!$A$1:$A$200,0),MATCH(J$8,J!$A$1:$ZZ$1,0)),""),"")</f>
        <v/>
      </c>
      <c r="K76" s="10"/>
      <c r="L76" s="41" t="str">
        <f>IF(L75&lt;&gt;"",IF(INDEX(J!$A$1:$ZZ$200,MATCH(L75+1,J!$A$1:$A$200,0),MATCH(M$8,J!$A$1:$ZZ$1,0))&lt;&gt;"",L75+1,""),"")</f>
        <v/>
      </c>
      <c r="M76" s="43" t="str">
        <f>IFERROR(IF(INDEX(J!$A$1:$ZZ$200,MATCH($A76,J!$A$1:$A$200,0),MATCH(M$8,J!$A$1:$ZZ$1,0))&lt;&gt;"",INDEX(J!$A$1:$ZZ$200,MATCH($A76,J!$A$1:$A$200,0),MATCH(M$8,J!$A$1:$ZZ$1,0)),""),"")</f>
        <v/>
      </c>
      <c r="N76" s="43" t="str">
        <f>IFERROR(IF(INDEX(J!$A$1:$ZZ$200,MATCH($A76,J!$A$1:$A$200,0),MATCH(N$8,J!$A$1:$ZZ$1,0))&lt;&gt;"",INDEX(J!$A$1:$ZZ$200,MATCH($A76,J!$A$1:$A$200,0),MATCH(N$8,J!$A$1:$ZZ$1,0)),""),"")</f>
        <v/>
      </c>
      <c r="O76" s="43" t="str">
        <f>IFERROR(IF(INDEX(J!$A$1:$ZZ$200,MATCH($A76,J!$A$1:$A$200,0),MATCH(O$8,J!$A$1:$ZZ$1,0))&lt;&gt;"",INDEX(J!$A$1:$ZZ$200,MATCH($A76,J!$A$1:$A$200,0),MATCH(O$8,J!$A$1:$ZZ$1,0)),""),"")</f>
        <v/>
      </c>
      <c r="P76" s="10"/>
      <c r="Q76" s="41">
        <f>IF(Q75&lt;&gt;"",IF(INDEX(J!$A$1:$ZZ$200,MATCH(Q75+1,J!$A$1:$A$200,0),MATCH(R$8,J!$A$1:$ZZ$1,0))&lt;&gt;"",Q75+1,""),"")</f>
        <v>2035</v>
      </c>
      <c r="R76" s="43">
        <f>IFERROR(IF(INDEX(J!$A$1:$ZZ$200,MATCH($A76,J!$A$1:$A$200,0),MATCH(R$8,J!$A$1:$ZZ$1,0))&lt;&gt;"",INDEX(J!$A$1:$ZZ$200,MATCH($A76,J!$A$1:$A$200,0),MATCH(R$8,J!$A$1:$ZZ$1,0)),""),"")</f>
        <v>5.39</v>
      </c>
      <c r="S76" s="43">
        <f>IFERROR(IF(INDEX(J!$A$1:$ZZ$200,MATCH($A76,J!$A$1:$A$200,0),MATCH(S$8,J!$A$1:$ZZ$1,0))&lt;&gt;"",INDEX(J!$A$1:$ZZ$200,MATCH($A76,J!$A$1:$A$200,0),MATCH(S$8,J!$A$1:$ZZ$1,0)),""),"")</f>
        <v>76.5</v>
      </c>
      <c r="T76" s="43">
        <f>IFERROR(IF(INDEX(J!$A$1:$ZZ$200,MATCH($A76,J!$A$1:$A$200,0),MATCH(T$8,J!$A$1:$ZZ$1,0))&lt;&gt;"",INDEX(J!$A$1:$ZZ$200,MATCH($A76,J!$A$1:$A$200,0),MATCH(T$8,J!$A$1:$ZZ$1,0)),""),"")</f>
        <v>47.86</v>
      </c>
      <c r="U76" s="43">
        <f>IFERROR(IF(INDEX(J!$A$1:$ZZ$200,MATCH($A76,J!$A$1:$A$200,0),MATCH(U$8,J!$A$1:$ZZ$1,0))&lt;&gt;"",INDEX(J!$A$1:$ZZ$200,MATCH($A76,J!$A$1:$A$200,0),MATCH(U$8,J!$A$1:$ZZ$1,0)),""),"")</f>
        <v>10.33</v>
      </c>
    </row>
    <row r="77" spans="1:21">
      <c r="A77" s="41">
        <f>IF(A76&lt;&gt;"",IF(INDEX(J!$A$1:$ZZ$200,MATCH(A76+1,J!$A$1:$A$200,0),MATCH(B$8,J!$A$1:$ZZ$1,0))&lt;&gt;"",A76+1,""),"")</f>
        <v>2036</v>
      </c>
      <c r="B77" s="42">
        <f>IFERROR(IF(INDEX(J!$A$1:$ZZ$200,MATCH($A77,J!$A$1:$A$200,0),MATCH(B$8,J!$A$1:$ZZ$1,0))&lt;&gt;"",INDEX(J!$A$1:$ZZ$200,MATCH($A77,J!$A$1:$A$200,0),MATCH(B$8,J!$A$1:$ZZ$1,0)),""),"")</f>
        <v>4052.83</v>
      </c>
      <c r="C77" s="43">
        <f>IFERROR(IF(INDEX(J!$A$1:$ZZ$200,MATCH($A77,J!$A$1:$A$200,0),MATCH(C$8,J!$A$1:$ZZ$1,0))&lt;&gt;"",INDEX(J!$A$1:$ZZ$200,MATCH($A77,J!$A$1:$A$200,0),MATCH(C$8,J!$A$1:$ZZ$1,0)),""),"")</f>
        <v>47.48</v>
      </c>
      <c r="D77" s="10"/>
      <c r="E77" s="41">
        <f>IF(E76&lt;&gt;"",IF(INDEX(J!$A$1:$ZZ$200,MATCH(E76+1,J!$A$1:$A$200,0),MATCH(F$8,J!$A$1:$ZZ$1,0))&lt;&gt;"",E76+1,""),"")</f>
        <v>2036</v>
      </c>
      <c r="F77" s="43">
        <f>IFERROR(IF(INDEX(J!$A$1:$ZZ$200,MATCH($A77,J!$A$1:$A$200,0),MATCH(F$8,J!$A$1:$ZZ$1,0))&lt;&gt;"",INDEX(J!$A$1:$ZZ$200,MATCH($A77,J!$A$1:$A$200,0),MATCH(F$8,J!$A$1:$ZZ$1,0)),""),"")</f>
        <v>1.1399999999999999</v>
      </c>
      <c r="G77" s="43">
        <f>IFERROR(IF(INDEX(J!$A$1:$ZZ$200,MATCH($A77,J!$A$1:$A$200,0),MATCH(G$8,J!$A$1:$ZZ$1,0))&lt;&gt;"",INDEX(J!$A$1:$ZZ$200,MATCH($A77,J!$A$1:$A$200,0),MATCH(G$8,J!$A$1:$ZZ$1,0)),""),"")</f>
        <v>0.48</v>
      </c>
      <c r="H77" s="43">
        <f>IFERROR(IF(INDEX(J!$A$1:$ZZ$200,MATCH($A77,J!$A$1:$A$200,0),MATCH(H$8,J!$A$1:$ZZ$1,0))&lt;&gt;"",INDEX(J!$A$1:$ZZ$200,MATCH($A77,J!$A$1:$A$200,0),MATCH(H$8,J!$A$1:$ZZ$1,0)),""),"")</f>
        <v>0.36</v>
      </c>
      <c r="I77" s="43">
        <f>IFERROR(IF(INDEX(J!$A$1:$ZZ$200,MATCH($A77,J!$A$1:$A$200,0),MATCH(I$8,J!$A$1:$ZZ$1,0))&lt;&gt;"",INDEX(J!$A$1:$ZZ$200,MATCH($A77,J!$A$1:$A$200,0),MATCH(I$8,J!$A$1:$ZZ$1,0)),""),"")</f>
        <v>0.77</v>
      </c>
      <c r="J77" s="44" t="str">
        <f>IFERROR(IF(INDEX(J!$A$1:$ZZ$200,MATCH($A77,J!$A$1:$A$200,0),MATCH(J$8,J!$A$1:$ZZ$1,0))&lt;&gt;"",INDEX(J!$A$1:$ZZ$200,MATCH($A77,J!$A$1:$A$200,0),MATCH(J$8,J!$A$1:$ZZ$1,0)),""),"")</f>
        <v/>
      </c>
      <c r="K77" s="10"/>
      <c r="L77" s="41" t="str">
        <f>IF(L76&lt;&gt;"",IF(INDEX(J!$A$1:$ZZ$200,MATCH(L76+1,J!$A$1:$A$200,0),MATCH(M$8,J!$A$1:$ZZ$1,0))&lt;&gt;"",L76+1,""),"")</f>
        <v/>
      </c>
      <c r="M77" s="43" t="str">
        <f>IFERROR(IF(INDEX(J!$A$1:$ZZ$200,MATCH($A77,J!$A$1:$A$200,0),MATCH(M$8,J!$A$1:$ZZ$1,0))&lt;&gt;"",INDEX(J!$A$1:$ZZ$200,MATCH($A77,J!$A$1:$A$200,0),MATCH(M$8,J!$A$1:$ZZ$1,0)),""),"")</f>
        <v/>
      </c>
      <c r="N77" s="43" t="str">
        <f>IFERROR(IF(INDEX(J!$A$1:$ZZ$200,MATCH($A77,J!$A$1:$A$200,0),MATCH(N$8,J!$A$1:$ZZ$1,0))&lt;&gt;"",INDEX(J!$A$1:$ZZ$200,MATCH($A77,J!$A$1:$A$200,0),MATCH(N$8,J!$A$1:$ZZ$1,0)),""),"")</f>
        <v/>
      </c>
      <c r="O77" s="43" t="str">
        <f>IFERROR(IF(INDEX(J!$A$1:$ZZ$200,MATCH($A77,J!$A$1:$A$200,0),MATCH(O$8,J!$A$1:$ZZ$1,0))&lt;&gt;"",INDEX(J!$A$1:$ZZ$200,MATCH($A77,J!$A$1:$A$200,0),MATCH(O$8,J!$A$1:$ZZ$1,0)),""),"")</f>
        <v/>
      </c>
      <c r="P77" s="10"/>
      <c r="Q77" s="41">
        <f>IF(Q76&lt;&gt;"",IF(INDEX(J!$A$1:$ZZ$200,MATCH(Q76+1,J!$A$1:$A$200,0),MATCH(R$8,J!$A$1:$ZZ$1,0))&lt;&gt;"",Q76+1,""),"")</f>
        <v>2036</v>
      </c>
      <c r="R77" s="43">
        <f>IFERROR(IF(INDEX(J!$A$1:$ZZ$200,MATCH($A77,J!$A$1:$A$200,0),MATCH(R$8,J!$A$1:$ZZ$1,0))&lt;&gt;"",INDEX(J!$A$1:$ZZ$200,MATCH($A77,J!$A$1:$A$200,0),MATCH(R$8,J!$A$1:$ZZ$1,0)),""),"")</f>
        <v>5.68</v>
      </c>
      <c r="S77" s="43">
        <f>IFERROR(IF(INDEX(J!$A$1:$ZZ$200,MATCH($A77,J!$A$1:$A$200,0),MATCH(S$8,J!$A$1:$ZZ$1,0))&lt;&gt;"",INDEX(J!$A$1:$ZZ$200,MATCH($A77,J!$A$1:$A$200,0),MATCH(S$8,J!$A$1:$ZZ$1,0)),""),"")</f>
        <v>76.989999999999995</v>
      </c>
      <c r="T77" s="43">
        <f>IFERROR(IF(INDEX(J!$A$1:$ZZ$200,MATCH($A77,J!$A$1:$A$200,0),MATCH(T$8,J!$A$1:$ZZ$1,0))&lt;&gt;"",INDEX(J!$A$1:$ZZ$200,MATCH($A77,J!$A$1:$A$200,0),MATCH(T$8,J!$A$1:$ZZ$1,0)),""),"")</f>
        <v>48.66</v>
      </c>
      <c r="U77" s="43">
        <f>IFERROR(IF(INDEX(J!$A$1:$ZZ$200,MATCH($A77,J!$A$1:$A$200,0),MATCH(U$8,J!$A$1:$ZZ$1,0))&lt;&gt;"",INDEX(J!$A$1:$ZZ$200,MATCH($A77,J!$A$1:$A$200,0),MATCH(U$8,J!$A$1:$ZZ$1,0)),""),"")</f>
        <v>10.47</v>
      </c>
    </row>
    <row r="78" spans="1:21">
      <c r="A78" s="41">
        <f>IF(A77&lt;&gt;"",IF(INDEX(J!$A$1:$ZZ$200,MATCH(A77+1,J!$A$1:$A$200,0),MATCH(B$8,J!$A$1:$ZZ$1,0))&lt;&gt;"",A77+1,""),"")</f>
        <v>2037</v>
      </c>
      <c r="B78" s="42">
        <f>IFERROR(IF(INDEX(J!$A$1:$ZZ$200,MATCH($A78,J!$A$1:$A$200,0),MATCH(B$8,J!$A$1:$ZZ$1,0))&lt;&gt;"",INDEX(J!$A$1:$ZZ$200,MATCH($A78,J!$A$1:$A$200,0),MATCH(B$8,J!$A$1:$ZZ$1,0)),""),"")</f>
        <v>4088.93</v>
      </c>
      <c r="C78" s="43">
        <f>IFERROR(IF(INDEX(J!$A$1:$ZZ$200,MATCH($A78,J!$A$1:$A$200,0),MATCH(C$8,J!$A$1:$ZZ$1,0))&lt;&gt;"",INDEX(J!$A$1:$ZZ$200,MATCH($A78,J!$A$1:$A$200,0),MATCH(C$8,J!$A$1:$ZZ$1,0)),""),"")</f>
        <v>47.94</v>
      </c>
      <c r="D78" s="10"/>
      <c r="E78" s="41">
        <f>IF(E77&lt;&gt;"",IF(INDEX(J!$A$1:$ZZ$200,MATCH(E77+1,J!$A$1:$A$200,0),MATCH(F$8,J!$A$1:$ZZ$1,0))&lt;&gt;"",E77+1,""),"")</f>
        <v>2037</v>
      </c>
      <c r="F78" s="43">
        <f>IFERROR(IF(INDEX(J!$A$1:$ZZ$200,MATCH($A78,J!$A$1:$A$200,0),MATCH(F$8,J!$A$1:$ZZ$1,0))&lt;&gt;"",INDEX(J!$A$1:$ZZ$200,MATCH($A78,J!$A$1:$A$200,0),MATCH(F$8,J!$A$1:$ZZ$1,0)),""),"")</f>
        <v>1.18</v>
      </c>
      <c r="G78" s="43">
        <f>IFERROR(IF(INDEX(J!$A$1:$ZZ$200,MATCH($A78,J!$A$1:$A$200,0),MATCH(G$8,J!$A$1:$ZZ$1,0))&lt;&gt;"",INDEX(J!$A$1:$ZZ$200,MATCH($A78,J!$A$1:$A$200,0),MATCH(G$8,J!$A$1:$ZZ$1,0)),""),"")</f>
        <v>0.48</v>
      </c>
      <c r="H78" s="43">
        <f>IFERROR(IF(INDEX(J!$A$1:$ZZ$200,MATCH($A78,J!$A$1:$A$200,0),MATCH(H$8,J!$A$1:$ZZ$1,0))&lt;&gt;"",INDEX(J!$A$1:$ZZ$200,MATCH($A78,J!$A$1:$A$200,0),MATCH(H$8,J!$A$1:$ZZ$1,0)),""),"")</f>
        <v>0.4</v>
      </c>
      <c r="I78" s="43">
        <f>IFERROR(IF(INDEX(J!$A$1:$ZZ$200,MATCH($A78,J!$A$1:$A$200,0),MATCH(I$8,J!$A$1:$ZZ$1,0))&lt;&gt;"",INDEX(J!$A$1:$ZZ$200,MATCH($A78,J!$A$1:$A$200,0),MATCH(I$8,J!$A$1:$ZZ$1,0)),""),"")</f>
        <v>0.77</v>
      </c>
      <c r="J78" s="44" t="str">
        <f>IFERROR(IF(INDEX(J!$A$1:$ZZ$200,MATCH($A78,J!$A$1:$A$200,0),MATCH(J$8,J!$A$1:$ZZ$1,0))&lt;&gt;"",INDEX(J!$A$1:$ZZ$200,MATCH($A78,J!$A$1:$A$200,0),MATCH(J$8,J!$A$1:$ZZ$1,0)),""),"")</f>
        <v/>
      </c>
      <c r="K78" s="10"/>
      <c r="L78" s="41" t="str">
        <f>IF(L77&lt;&gt;"",IF(INDEX(J!$A$1:$ZZ$200,MATCH(L77+1,J!$A$1:$A$200,0),MATCH(M$8,J!$A$1:$ZZ$1,0))&lt;&gt;"",L77+1,""),"")</f>
        <v/>
      </c>
      <c r="M78" s="43" t="str">
        <f>IFERROR(IF(INDEX(J!$A$1:$ZZ$200,MATCH($A78,J!$A$1:$A$200,0),MATCH(M$8,J!$A$1:$ZZ$1,0))&lt;&gt;"",INDEX(J!$A$1:$ZZ$200,MATCH($A78,J!$A$1:$A$200,0),MATCH(M$8,J!$A$1:$ZZ$1,0)),""),"")</f>
        <v/>
      </c>
      <c r="N78" s="43" t="str">
        <f>IFERROR(IF(INDEX(J!$A$1:$ZZ$200,MATCH($A78,J!$A$1:$A$200,0),MATCH(N$8,J!$A$1:$ZZ$1,0))&lt;&gt;"",INDEX(J!$A$1:$ZZ$200,MATCH($A78,J!$A$1:$A$200,0),MATCH(N$8,J!$A$1:$ZZ$1,0)),""),"")</f>
        <v/>
      </c>
      <c r="O78" s="43" t="str">
        <f>IFERROR(IF(INDEX(J!$A$1:$ZZ$200,MATCH($A78,J!$A$1:$A$200,0),MATCH(O$8,J!$A$1:$ZZ$1,0))&lt;&gt;"",INDEX(J!$A$1:$ZZ$200,MATCH($A78,J!$A$1:$A$200,0),MATCH(O$8,J!$A$1:$ZZ$1,0)),""),"")</f>
        <v/>
      </c>
      <c r="P78" s="10"/>
      <c r="Q78" s="41">
        <f>IF(Q77&lt;&gt;"",IF(INDEX(J!$A$1:$ZZ$200,MATCH(Q77+1,J!$A$1:$A$200,0),MATCH(R$8,J!$A$1:$ZZ$1,0))&lt;&gt;"",Q77+1,""),"")</f>
        <v>2037</v>
      </c>
      <c r="R78" s="43">
        <f>IFERROR(IF(INDEX(J!$A$1:$ZZ$200,MATCH($A78,J!$A$1:$A$200,0),MATCH(R$8,J!$A$1:$ZZ$1,0))&lt;&gt;"",INDEX(J!$A$1:$ZZ$200,MATCH($A78,J!$A$1:$A$200,0),MATCH(R$8,J!$A$1:$ZZ$1,0)),""),"")</f>
        <v>5.98</v>
      </c>
      <c r="S78" s="43">
        <f>IFERROR(IF(INDEX(J!$A$1:$ZZ$200,MATCH($A78,J!$A$1:$A$200,0),MATCH(S$8,J!$A$1:$ZZ$1,0))&lt;&gt;"",INDEX(J!$A$1:$ZZ$200,MATCH($A78,J!$A$1:$A$200,0),MATCH(S$8,J!$A$1:$ZZ$1,0)),""),"")</f>
        <v>77.59</v>
      </c>
      <c r="T78" s="43">
        <f>IFERROR(IF(INDEX(J!$A$1:$ZZ$200,MATCH($A78,J!$A$1:$A$200,0),MATCH(T$8,J!$A$1:$ZZ$1,0))&lt;&gt;"",INDEX(J!$A$1:$ZZ$200,MATCH($A78,J!$A$1:$A$200,0),MATCH(T$8,J!$A$1:$ZZ$1,0)),""),"")</f>
        <v>49.45</v>
      </c>
      <c r="U78" s="43">
        <f>IFERROR(IF(INDEX(J!$A$1:$ZZ$200,MATCH($A78,J!$A$1:$A$200,0),MATCH(U$8,J!$A$1:$ZZ$1,0))&lt;&gt;"",INDEX(J!$A$1:$ZZ$200,MATCH($A78,J!$A$1:$A$200,0),MATCH(U$8,J!$A$1:$ZZ$1,0)),""),"")</f>
        <v>10.62</v>
      </c>
    </row>
    <row r="79" spans="1:21">
      <c r="A79" s="41">
        <f>IF(A78&lt;&gt;"",IF(INDEX(J!$A$1:$ZZ$200,MATCH(A78+1,J!$A$1:$A$200,0),MATCH(B$8,J!$A$1:$ZZ$1,0))&lt;&gt;"",A78+1,""),"")</f>
        <v>2038</v>
      </c>
      <c r="B79" s="42">
        <f>IFERROR(IF(INDEX(J!$A$1:$ZZ$200,MATCH($A79,J!$A$1:$A$200,0),MATCH(B$8,J!$A$1:$ZZ$1,0))&lt;&gt;"",INDEX(J!$A$1:$ZZ$200,MATCH($A79,J!$A$1:$A$200,0),MATCH(B$8,J!$A$1:$ZZ$1,0)),""),"")</f>
        <v>4127.04</v>
      </c>
      <c r="C79" s="43">
        <f>IFERROR(IF(INDEX(J!$A$1:$ZZ$200,MATCH($A79,J!$A$1:$A$200,0),MATCH(C$8,J!$A$1:$ZZ$1,0))&lt;&gt;"",INDEX(J!$A$1:$ZZ$200,MATCH($A79,J!$A$1:$A$200,0),MATCH(C$8,J!$A$1:$ZZ$1,0)),""),"")</f>
        <v>48.43</v>
      </c>
      <c r="D79" s="10"/>
      <c r="E79" s="41">
        <f>IF(E78&lt;&gt;"",IF(INDEX(J!$A$1:$ZZ$200,MATCH(E78+1,J!$A$1:$A$200,0),MATCH(F$8,J!$A$1:$ZZ$1,0))&lt;&gt;"",E78+1,""),"")</f>
        <v>2038</v>
      </c>
      <c r="F79" s="43">
        <f>IFERROR(IF(INDEX(J!$A$1:$ZZ$200,MATCH($A79,J!$A$1:$A$200,0),MATCH(F$8,J!$A$1:$ZZ$1,0))&lt;&gt;"",INDEX(J!$A$1:$ZZ$200,MATCH($A79,J!$A$1:$A$200,0),MATCH(F$8,J!$A$1:$ZZ$1,0)),""),"")</f>
        <v>1.22</v>
      </c>
      <c r="G79" s="43">
        <f>IFERROR(IF(INDEX(J!$A$1:$ZZ$200,MATCH($A79,J!$A$1:$A$200,0),MATCH(G$8,J!$A$1:$ZZ$1,0))&lt;&gt;"",INDEX(J!$A$1:$ZZ$200,MATCH($A79,J!$A$1:$A$200,0),MATCH(G$8,J!$A$1:$ZZ$1,0)),""),"")</f>
        <v>0.49</v>
      </c>
      <c r="H79" s="43">
        <f>IFERROR(IF(INDEX(J!$A$1:$ZZ$200,MATCH($A79,J!$A$1:$A$200,0),MATCH(H$8,J!$A$1:$ZZ$1,0))&lt;&gt;"",INDEX(J!$A$1:$ZZ$200,MATCH($A79,J!$A$1:$A$200,0),MATCH(H$8,J!$A$1:$ZZ$1,0)),""),"")</f>
        <v>0.44</v>
      </c>
      <c r="I79" s="43">
        <f>IFERROR(IF(INDEX(J!$A$1:$ZZ$200,MATCH($A79,J!$A$1:$A$200,0),MATCH(I$8,J!$A$1:$ZZ$1,0))&lt;&gt;"",INDEX(J!$A$1:$ZZ$200,MATCH($A79,J!$A$1:$A$200,0),MATCH(I$8,J!$A$1:$ZZ$1,0)),""),"")</f>
        <v>0.78</v>
      </c>
      <c r="J79" s="44" t="str">
        <f>IFERROR(IF(INDEX(J!$A$1:$ZZ$200,MATCH($A79,J!$A$1:$A$200,0),MATCH(J$8,J!$A$1:$ZZ$1,0))&lt;&gt;"",INDEX(J!$A$1:$ZZ$200,MATCH($A79,J!$A$1:$A$200,0),MATCH(J$8,J!$A$1:$ZZ$1,0)),""),"")</f>
        <v/>
      </c>
      <c r="K79" s="10"/>
      <c r="L79" s="41" t="str">
        <f>IF(L78&lt;&gt;"",IF(INDEX(J!$A$1:$ZZ$200,MATCH(L78+1,J!$A$1:$A$200,0),MATCH(M$8,J!$A$1:$ZZ$1,0))&lt;&gt;"",L78+1,""),"")</f>
        <v/>
      </c>
      <c r="M79" s="43" t="str">
        <f>IFERROR(IF(INDEX(J!$A$1:$ZZ$200,MATCH($A79,J!$A$1:$A$200,0),MATCH(M$8,J!$A$1:$ZZ$1,0))&lt;&gt;"",INDEX(J!$A$1:$ZZ$200,MATCH($A79,J!$A$1:$A$200,0),MATCH(M$8,J!$A$1:$ZZ$1,0)),""),"")</f>
        <v/>
      </c>
      <c r="N79" s="43" t="str">
        <f>IFERROR(IF(INDEX(J!$A$1:$ZZ$200,MATCH($A79,J!$A$1:$A$200,0),MATCH(N$8,J!$A$1:$ZZ$1,0))&lt;&gt;"",INDEX(J!$A$1:$ZZ$200,MATCH($A79,J!$A$1:$A$200,0),MATCH(N$8,J!$A$1:$ZZ$1,0)),""),"")</f>
        <v/>
      </c>
      <c r="O79" s="43" t="str">
        <f>IFERROR(IF(INDEX(J!$A$1:$ZZ$200,MATCH($A79,J!$A$1:$A$200,0),MATCH(O$8,J!$A$1:$ZZ$1,0))&lt;&gt;"",INDEX(J!$A$1:$ZZ$200,MATCH($A79,J!$A$1:$A$200,0),MATCH(O$8,J!$A$1:$ZZ$1,0)),""),"")</f>
        <v/>
      </c>
      <c r="P79" s="10"/>
      <c r="Q79" s="41">
        <f>IF(Q78&lt;&gt;"",IF(INDEX(J!$A$1:$ZZ$200,MATCH(Q78+1,J!$A$1:$A$200,0),MATCH(R$8,J!$A$1:$ZZ$1,0))&lt;&gt;"",Q78+1,""),"")</f>
        <v>2038</v>
      </c>
      <c r="R79" s="43">
        <f>IFERROR(IF(INDEX(J!$A$1:$ZZ$200,MATCH($A79,J!$A$1:$A$200,0),MATCH(R$8,J!$A$1:$ZZ$1,0))&lt;&gt;"",INDEX(J!$A$1:$ZZ$200,MATCH($A79,J!$A$1:$A$200,0),MATCH(R$8,J!$A$1:$ZZ$1,0)),""),"")</f>
        <v>6.27</v>
      </c>
      <c r="S79" s="43">
        <f>IFERROR(IF(INDEX(J!$A$1:$ZZ$200,MATCH($A79,J!$A$1:$A$200,0),MATCH(S$8,J!$A$1:$ZZ$1,0))&lt;&gt;"",INDEX(J!$A$1:$ZZ$200,MATCH($A79,J!$A$1:$A$200,0),MATCH(S$8,J!$A$1:$ZZ$1,0)),""),"")</f>
        <v>78.349999999999994</v>
      </c>
      <c r="T79" s="43">
        <f>IFERROR(IF(INDEX(J!$A$1:$ZZ$200,MATCH($A79,J!$A$1:$A$200,0),MATCH(T$8,J!$A$1:$ZZ$1,0))&lt;&gt;"",INDEX(J!$A$1:$ZZ$200,MATCH($A79,J!$A$1:$A$200,0),MATCH(T$8,J!$A$1:$ZZ$1,0)),""),"")</f>
        <v>50.22</v>
      </c>
      <c r="U79" s="43">
        <f>IFERROR(IF(INDEX(J!$A$1:$ZZ$200,MATCH($A79,J!$A$1:$A$200,0),MATCH(U$8,J!$A$1:$ZZ$1,0))&lt;&gt;"",INDEX(J!$A$1:$ZZ$200,MATCH($A79,J!$A$1:$A$200,0),MATCH(U$8,J!$A$1:$ZZ$1,0)),""),"")</f>
        <v>10.72</v>
      </c>
    </row>
    <row r="80" spans="1:21">
      <c r="A80" s="41">
        <f>IF(A79&lt;&gt;"",IF(INDEX(J!$A$1:$ZZ$200,MATCH(A79+1,J!$A$1:$A$200,0),MATCH(B$8,J!$A$1:$ZZ$1,0))&lt;&gt;"",A79+1,""),"")</f>
        <v>2039</v>
      </c>
      <c r="B80" s="42">
        <f>IFERROR(IF(INDEX(J!$A$1:$ZZ$200,MATCH($A80,J!$A$1:$A$200,0),MATCH(B$8,J!$A$1:$ZZ$1,0))&lt;&gt;"",INDEX(J!$A$1:$ZZ$200,MATCH($A80,J!$A$1:$A$200,0),MATCH(B$8,J!$A$1:$ZZ$1,0)),""),"")</f>
        <v>4169.84</v>
      </c>
      <c r="C80" s="43">
        <f>IFERROR(IF(INDEX(J!$A$1:$ZZ$200,MATCH($A80,J!$A$1:$A$200,0),MATCH(C$8,J!$A$1:$ZZ$1,0))&lt;&gt;"",INDEX(J!$A$1:$ZZ$200,MATCH($A80,J!$A$1:$A$200,0),MATCH(C$8,J!$A$1:$ZZ$1,0)),""),"")</f>
        <v>48.98</v>
      </c>
      <c r="D80" s="10"/>
      <c r="E80" s="41">
        <f>IF(E79&lt;&gt;"",IF(INDEX(J!$A$1:$ZZ$200,MATCH(E79+1,J!$A$1:$A$200,0),MATCH(F$8,J!$A$1:$ZZ$1,0))&lt;&gt;"",E79+1,""),"")</f>
        <v>2039</v>
      </c>
      <c r="F80" s="43">
        <f>IFERROR(IF(INDEX(J!$A$1:$ZZ$200,MATCH($A80,J!$A$1:$A$200,0),MATCH(F$8,J!$A$1:$ZZ$1,0))&lt;&gt;"",INDEX(J!$A$1:$ZZ$200,MATCH($A80,J!$A$1:$A$200,0),MATCH(F$8,J!$A$1:$ZZ$1,0)),""),"")</f>
        <v>1.29</v>
      </c>
      <c r="G80" s="43">
        <f>IFERROR(IF(INDEX(J!$A$1:$ZZ$200,MATCH($A80,J!$A$1:$A$200,0),MATCH(G$8,J!$A$1:$ZZ$1,0))&lt;&gt;"",INDEX(J!$A$1:$ZZ$200,MATCH($A80,J!$A$1:$A$200,0),MATCH(G$8,J!$A$1:$ZZ$1,0)),""),"")</f>
        <v>0.49</v>
      </c>
      <c r="H80" s="43">
        <f>IFERROR(IF(INDEX(J!$A$1:$ZZ$200,MATCH($A80,J!$A$1:$A$200,0),MATCH(H$8,J!$A$1:$ZZ$1,0))&lt;&gt;"",INDEX(J!$A$1:$ZZ$200,MATCH($A80,J!$A$1:$A$200,0),MATCH(H$8,J!$A$1:$ZZ$1,0)),""),"")</f>
        <v>0.51</v>
      </c>
      <c r="I80" s="43">
        <f>IFERROR(IF(INDEX(J!$A$1:$ZZ$200,MATCH($A80,J!$A$1:$A$200,0),MATCH(I$8,J!$A$1:$ZZ$1,0))&lt;&gt;"",INDEX(J!$A$1:$ZZ$200,MATCH($A80,J!$A$1:$A$200,0),MATCH(I$8,J!$A$1:$ZZ$1,0)),""),"")</f>
        <v>0.79</v>
      </c>
      <c r="J80" s="44" t="str">
        <f>IFERROR(IF(INDEX(J!$A$1:$ZZ$200,MATCH($A80,J!$A$1:$A$200,0),MATCH(J$8,J!$A$1:$ZZ$1,0))&lt;&gt;"",INDEX(J!$A$1:$ZZ$200,MATCH($A80,J!$A$1:$A$200,0),MATCH(J$8,J!$A$1:$ZZ$1,0)),""),"")</f>
        <v/>
      </c>
      <c r="K80" s="10"/>
      <c r="L80" s="41" t="str">
        <f>IF(L79&lt;&gt;"",IF(INDEX(J!$A$1:$ZZ$200,MATCH(L79+1,J!$A$1:$A$200,0),MATCH(M$8,J!$A$1:$ZZ$1,0))&lt;&gt;"",L79+1,""),"")</f>
        <v/>
      </c>
      <c r="M80" s="43" t="str">
        <f>IFERROR(IF(INDEX(J!$A$1:$ZZ$200,MATCH($A80,J!$A$1:$A$200,0),MATCH(M$8,J!$A$1:$ZZ$1,0))&lt;&gt;"",INDEX(J!$A$1:$ZZ$200,MATCH($A80,J!$A$1:$A$200,0),MATCH(M$8,J!$A$1:$ZZ$1,0)),""),"")</f>
        <v/>
      </c>
      <c r="N80" s="43" t="str">
        <f>IFERROR(IF(INDEX(J!$A$1:$ZZ$200,MATCH($A80,J!$A$1:$A$200,0),MATCH(N$8,J!$A$1:$ZZ$1,0))&lt;&gt;"",INDEX(J!$A$1:$ZZ$200,MATCH($A80,J!$A$1:$A$200,0),MATCH(N$8,J!$A$1:$ZZ$1,0)),""),"")</f>
        <v/>
      </c>
      <c r="O80" s="43" t="str">
        <f>IFERROR(IF(INDEX(J!$A$1:$ZZ$200,MATCH($A80,J!$A$1:$A$200,0),MATCH(O$8,J!$A$1:$ZZ$1,0))&lt;&gt;"",INDEX(J!$A$1:$ZZ$200,MATCH($A80,J!$A$1:$A$200,0),MATCH(O$8,J!$A$1:$ZZ$1,0)),""),"")</f>
        <v/>
      </c>
      <c r="P80" s="10"/>
      <c r="Q80" s="41">
        <f>IF(Q79&lt;&gt;"",IF(INDEX(J!$A$1:$ZZ$200,MATCH(Q79+1,J!$A$1:$A$200,0),MATCH(R$8,J!$A$1:$ZZ$1,0))&lt;&gt;"",Q79+1,""),"")</f>
        <v>2039</v>
      </c>
      <c r="R80" s="43">
        <f>IFERROR(IF(INDEX(J!$A$1:$ZZ$200,MATCH($A80,J!$A$1:$A$200,0),MATCH(R$8,J!$A$1:$ZZ$1,0))&lt;&gt;"",INDEX(J!$A$1:$ZZ$200,MATCH($A80,J!$A$1:$A$200,0),MATCH(R$8,J!$A$1:$ZZ$1,0)),""),"")</f>
        <v>6.56</v>
      </c>
      <c r="S80" s="43">
        <f>IFERROR(IF(INDEX(J!$A$1:$ZZ$200,MATCH($A80,J!$A$1:$A$200,0),MATCH(S$8,J!$A$1:$ZZ$1,0))&lt;&gt;"",INDEX(J!$A$1:$ZZ$200,MATCH($A80,J!$A$1:$A$200,0),MATCH(S$8,J!$A$1:$ZZ$1,0)),""),"")</f>
        <v>79.180000000000007</v>
      </c>
      <c r="T80" s="43">
        <f>IFERROR(IF(INDEX(J!$A$1:$ZZ$200,MATCH($A80,J!$A$1:$A$200,0),MATCH(T$8,J!$A$1:$ZZ$1,0))&lt;&gt;"",INDEX(J!$A$1:$ZZ$200,MATCH($A80,J!$A$1:$A$200,0),MATCH(T$8,J!$A$1:$ZZ$1,0)),""),"")</f>
        <v>51.02</v>
      </c>
      <c r="U80" s="43">
        <f>IFERROR(IF(INDEX(J!$A$1:$ZZ$200,MATCH($A80,J!$A$1:$A$200,0),MATCH(U$8,J!$A$1:$ZZ$1,0))&lt;&gt;"",INDEX(J!$A$1:$ZZ$200,MATCH($A80,J!$A$1:$A$200,0),MATCH(U$8,J!$A$1:$ZZ$1,0)),""),"")</f>
        <v>10.84</v>
      </c>
    </row>
    <row r="81" spans="1:21">
      <c r="A81" s="41" t="str">
        <f>IF(A80&lt;&gt;"",IF(INDEX(J!$A$1:$ZZ$200,MATCH(A80+1,J!$A$1:$A$200,0),MATCH(B$8,J!$A$1:$ZZ$1,0))&lt;&gt;"",A80+1,""),"")</f>
        <v/>
      </c>
      <c r="B81" s="42" t="str">
        <f>IFERROR(IF(INDEX(J!$A$1:$ZZ$200,MATCH($A81,J!$A$1:$A$200,0),MATCH(B$8,J!$A$1:$ZZ$1,0))&lt;&gt;"",INDEX(J!$A$1:$ZZ$200,MATCH($A81,J!$A$1:$A$200,0),MATCH(B$8,J!$A$1:$ZZ$1,0)),""),"")</f>
        <v/>
      </c>
      <c r="C81" s="43" t="str">
        <f>IFERROR(IF(INDEX(J!$A$1:$ZZ$200,MATCH($A81,J!$A$1:$A$200,0),MATCH(C$8,J!$A$1:$ZZ$1,0))&lt;&gt;"",INDEX(J!$A$1:$ZZ$200,MATCH($A81,J!$A$1:$A$200,0),MATCH(C$8,J!$A$1:$ZZ$1,0)),""),"")</f>
        <v/>
      </c>
      <c r="D81" s="10"/>
      <c r="E81" s="41" t="str">
        <f>IF(E80&lt;&gt;"",IF(INDEX(J!$A$1:$ZZ$200,MATCH(E80+1,J!$A$1:$A$200,0),MATCH(F$8,J!$A$1:$ZZ$1,0))&lt;&gt;"",E80+1,""),"")</f>
        <v/>
      </c>
      <c r="F81" s="43" t="str">
        <f>IFERROR(IF(INDEX(J!$A$1:$ZZ$200,MATCH($A81,J!$A$1:$A$200,0),MATCH(F$8,J!$A$1:$ZZ$1,0))&lt;&gt;"",INDEX(J!$A$1:$ZZ$200,MATCH($A81,J!$A$1:$A$200,0),MATCH(F$8,J!$A$1:$ZZ$1,0)),""),"")</f>
        <v/>
      </c>
      <c r="G81" s="43" t="str">
        <f>IFERROR(IF(INDEX(J!$A$1:$ZZ$200,MATCH($A81,J!$A$1:$A$200,0),MATCH(G$8,J!$A$1:$ZZ$1,0))&lt;&gt;"",INDEX(J!$A$1:$ZZ$200,MATCH($A81,J!$A$1:$A$200,0),MATCH(G$8,J!$A$1:$ZZ$1,0)),""),"")</f>
        <v/>
      </c>
      <c r="H81" s="43" t="str">
        <f>IFERROR(IF(INDEX(J!$A$1:$ZZ$200,MATCH($A81,J!$A$1:$A$200,0),MATCH(H$8,J!$A$1:$ZZ$1,0))&lt;&gt;"",INDEX(J!$A$1:$ZZ$200,MATCH($A81,J!$A$1:$A$200,0),MATCH(H$8,J!$A$1:$ZZ$1,0)),""),"")</f>
        <v/>
      </c>
      <c r="I81" s="43" t="str">
        <f>IFERROR(IF(INDEX(J!$A$1:$ZZ$200,MATCH($A81,J!$A$1:$A$200,0),MATCH(I$8,J!$A$1:$ZZ$1,0))&lt;&gt;"",INDEX(J!$A$1:$ZZ$200,MATCH($A81,J!$A$1:$A$200,0),MATCH(I$8,J!$A$1:$ZZ$1,0)),""),"")</f>
        <v/>
      </c>
      <c r="J81" s="44" t="str">
        <f>IFERROR(IF(INDEX(J!$A$1:$ZZ$200,MATCH($A81,J!$A$1:$A$200,0),MATCH(J$8,J!$A$1:$ZZ$1,0))&lt;&gt;"",INDEX(J!$A$1:$ZZ$200,MATCH($A81,J!$A$1:$A$200,0),MATCH(J$8,J!$A$1:$ZZ$1,0)),""),"")</f>
        <v/>
      </c>
      <c r="K81" s="10"/>
      <c r="L81" s="41" t="str">
        <f>IF(L80&lt;&gt;"",IF(INDEX(J!$A$1:$ZZ$200,MATCH(L80+1,J!$A$1:$A$200,0),MATCH(M$8,J!$A$1:$ZZ$1,0))&lt;&gt;"",L80+1,""),"")</f>
        <v/>
      </c>
      <c r="M81" s="43" t="str">
        <f>IFERROR(IF(INDEX(J!$A$1:$ZZ$200,MATCH($A81,J!$A$1:$A$200,0),MATCH(M$8,J!$A$1:$ZZ$1,0))&lt;&gt;"",INDEX(J!$A$1:$ZZ$200,MATCH($A81,J!$A$1:$A$200,0),MATCH(M$8,J!$A$1:$ZZ$1,0)),""),"")</f>
        <v/>
      </c>
      <c r="N81" s="43" t="str">
        <f>IFERROR(IF(INDEX(J!$A$1:$ZZ$200,MATCH($A81,J!$A$1:$A$200,0),MATCH(N$8,J!$A$1:$ZZ$1,0))&lt;&gt;"",INDEX(J!$A$1:$ZZ$200,MATCH($A81,J!$A$1:$A$200,0),MATCH(N$8,J!$A$1:$ZZ$1,0)),""),"")</f>
        <v/>
      </c>
      <c r="O81" s="43" t="str">
        <f>IFERROR(IF(INDEX(J!$A$1:$ZZ$200,MATCH($A81,J!$A$1:$A$200,0),MATCH(O$8,J!$A$1:$ZZ$1,0))&lt;&gt;"",INDEX(J!$A$1:$ZZ$200,MATCH($A81,J!$A$1:$A$200,0),MATCH(O$8,J!$A$1:$ZZ$1,0)),""),"")</f>
        <v/>
      </c>
      <c r="P81" s="10"/>
      <c r="Q81" s="41" t="str">
        <f>IF(Q80&lt;&gt;"",IF(INDEX(J!$A$1:$ZZ$200,MATCH(Q80+1,J!$A$1:$A$200,0),MATCH(R$8,J!$A$1:$ZZ$1,0))&lt;&gt;"",Q80+1,""),"")</f>
        <v/>
      </c>
      <c r="R81" s="43" t="str">
        <f>IFERROR(IF(INDEX(J!$A$1:$ZZ$200,MATCH($A81,J!$A$1:$A$200,0),MATCH(R$8,J!$A$1:$ZZ$1,0))&lt;&gt;"",INDEX(J!$A$1:$ZZ$200,MATCH($A81,J!$A$1:$A$200,0),MATCH(R$8,J!$A$1:$ZZ$1,0)),""),"")</f>
        <v/>
      </c>
      <c r="S81" s="43" t="str">
        <f>IFERROR(IF(INDEX(J!$A$1:$ZZ$200,MATCH($A81,J!$A$1:$A$200,0),MATCH(S$8,J!$A$1:$ZZ$1,0))&lt;&gt;"",INDEX(J!$A$1:$ZZ$200,MATCH($A81,J!$A$1:$A$200,0),MATCH(S$8,J!$A$1:$ZZ$1,0)),""),"")</f>
        <v/>
      </c>
      <c r="T81" s="43" t="str">
        <f>IFERROR(IF(INDEX(J!$A$1:$ZZ$200,MATCH($A81,J!$A$1:$A$200,0),MATCH(T$8,J!$A$1:$ZZ$1,0))&lt;&gt;"",INDEX(J!$A$1:$ZZ$200,MATCH($A81,J!$A$1:$A$200,0),MATCH(T$8,J!$A$1:$ZZ$1,0)),""),"")</f>
        <v/>
      </c>
      <c r="U81" s="43" t="str">
        <f>IFERROR(IF(INDEX(J!$A$1:$ZZ$200,MATCH($A81,J!$A$1:$A$200,0),MATCH(U$8,J!$A$1:$ZZ$1,0))&lt;&gt;"",INDEX(J!$A$1:$ZZ$200,MATCH($A81,J!$A$1:$A$200,0),MATCH(U$8,J!$A$1:$ZZ$1,0)),""),"")</f>
        <v/>
      </c>
    </row>
    <row r="82" spans="1:21">
      <c r="A82" s="41" t="str">
        <f>IF(A81&lt;&gt;"",IF(INDEX(J!$A$1:$ZZ$200,MATCH(A81+1,J!$A$1:$A$200,0),MATCH(B$8,J!$A$1:$ZZ$1,0))&lt;&gt;"",A81+1,""),"")</f>
        <v/>
      </c>
      <c r="B82" s="42" t="str">
        <f>IFERROR(IF(INDEX(J!$A$1:$ZZ$200,MATCH($A82,J!$A$1:$A$200,0),MATCH(B$8,J!$A$1:$ZZ$1,0))&lt;&gt;"",INDEX(J!$A$1:$ZZ$200,MATCH($A82,J!$A$1:$A$200,0),MATCH(B$8,J!$A$1:$ZZ$1,0)),""),"")</f>
        <v/>
      </c>
      <c r="C82" s="43" t="str">
        <f>IFERROR(IF(INDEX(J!$A$1:$ZZ$200,MATCH($A82,J!$A$1:$A$200,0),MATCH(C$8,J!$A$1:$ZZ$1,0))&lt;&gt;"",INDEX(J!$A$1:$ZZ$200,MATCH($A82,J!$A$1:$A$200,0),MATCH(C$8,J!$A$1:$ZZ$1,0)),""),"")</f>
        <v/>
      </c>
      <c r="D82" s="10"/>
      <c r="E82" s="41" t="str">
        <f>IF(E81&lt;&gt;"",IF(INDEX(J!$A$1:$ZZ$200,MATCH(E81+1,J!$A$1:$A$200,0),MATCH(F$8,J!$A$1:$ZZ$1,0))&lt;&gt;"",E81+1,""),"")</f>
        <v/>
      </c>
      <c r="F82" s="43" t="str">
        <f>IFERROR(IF(INDEX(J!$A$1:$ZZ$200,MATCH($A82,J!$A$1:$A$200,0),MATCH(F$8,J!$A$1:$ZZ$1,0))&lt;&gt;"",INDEX(J!$A$1:$ZZ$200,MATCH($A82,J!$A$1:$A$200,0),MATCH(F$8,J!$A$1:$ZZ$1,0)),""),"")</f>
        <v/>
      </c>
      <c r="G82" s="43" t="str">
        <f>IFERROR(IF(INDEX(J!$A$1:$ZZ$200,MATCH($A82,J!$A$1:$A$200,0),MATCH(G$8,J!$A$1:$ZZ$1,0))&lt;&gt;"",INDEX(J!$A$1:$ZZ$200,MATCH($A82,J!$A$1:$A$200,0),MATCH(G$8,J!$A$1:$ZZ$1,0)),""),"")</f>
        <v/>
      </c>
      <c r="H82" s="43" t="str">
        <f>IFERROR(IF(INDEX(J!$A$1:$ZZ$200,MATCH($A82,J!$A$1:$A$200,0),MATCH(H$8,J!$A$1:$ZZ$1,0))&lt;&gt;"",INDEX(J!$A$1:$ZZ$200,MATCH($A82,J!$A$1:$A$200,0),MATCH(H$8,J!$A$1:$ZZ$1,0)),""),"")</f>
        <v/>
      </c>
      <c r="I82" s="43" t="str">
        <f>IFERROR(IF(INDEX(J!$A$1:$ZZ$200,MATCH($A82,J!$A$1:$A$200,0),MATCH(I$8,J!$A$1:$ZZ$1,0))&lt;&gt;"",INDEX(J!$A$1:$ZZ$200,MATCH($A82,J!$A$1:$A$200,0),MATCH(I$8,J!$A$1:$ZZ$1,0)),""),"")</f>
        <v/>
      </c>
      <c r="J82" s="44" t="str">
        <f>IFERROR(IF(INDEX(J!$A$1:$ZZ$200,MATCH($A82,J!$A$1:$A$200,0),MATCH(J$8,J!$A$1:$ZZ$1,0))&lt;&gt;"",INDEX(J!$A$1:$ZZ$200,MATCH($A82,J!$A$1:$A$200,0),MATCH(J$8,J!$A$1:$ZZ$1,0)),""),"")</f>
        <v/>
      </c>
      <c r="K82" s="10"/>
      <c r="L82" s="41" t="str">
        <f>IF(L81&lt;&gt;"",IF(INDEX(J!$A$1:$ZZ$200,MATCH(L81+1,J!$A$1:$A$200,0),MATCH(M$8,J!$A$1:$ZZ$1,0))&lt;&gt;"",L81+1,""),"")</f>
        <v/>
      </c>
      <c r="M82" s="43" t="str">
        <f>IFERROR(IF(INDEX(J!$A$1:$ZZ$200,MATCH($A82,J!$A$1:$A$200,0),MATCH(M$8,J!$A$1:$ZZ$1,0))&lt;&gt;"",INDEX(J!$A$1:$ZZ$200,MATCH($A82,J!$A$1:$A$200,0),MATCH(M$8,J!$A$1:$ZZ$1,0)),""),"")</f>
        <v/>
      </c>
      <c r="N82" s="43" t="str">
        <f>IFERROR(IF(INDEX(J!$A$1:$ZZ$200,MATCH($A82,J!$A$1:$A$200,0),MATCH(N$8,J!$A$1:$ZZ$1,0))&lt;&gt;"",INDEX(J!$A$1:$ZZ$200,MATCH($A82,J!$A$1:$A$200,0),MATCH(N$8,J!$A$1:$ZZ$1,0)),""),"")</f>
        <v/>
      </c>
      <c r="O82" s="43" t="str">
        <f>IFERROR(IF(INDEX(J!$A$1:$ZZ$200,MATCH($A82,J!$A$1:$A$200,0),MATCH(O$8,J!$A$1:$ZZ$1,0))&lt;&gt;"",INDEX(J!$A$1:$ZZ$200,MATCH($A82,J!$A$1:$A$200,0),MATCH(O$8,J!$A$1:$ZZ$1,0)),""),"")</f>
        <v/>
      </c>
      <c r="P82" s="10"/>
      <c r="Q82" s="41" t="str">
        <f>IF(Q81&lt;&gt;"",IF(INDEX(J!$A$1:$ZZ$200,MATCH(Q81+1,J!$A$1:$A$200,0),MATCH(R$8,J!$A$1:$ZZ$1,0))&lt;&gt;"",Q81+1,""),"")</f>
        <v/>
      </c>
      <c r="R82" s="43" t="str">
        <f>IFERROR(IF(INDEX(J!$A$1:$ZZ$200,MATCH($A82,J!$A$1:$A$200,0),MATCH(R$8,J!$A$1:$ZZ$1,0))&lt;&gt;"",INDEX(J!$A$1:$ZZ$200,MATCH($A82,J!$A$1:$A$200,0),MATCH(R$8,J!$A$1:$ZZ$1,0)),""),"")</f>
        <v/>
      </c>
      <c r="S82" s="43" t="str">
        <f>IFERROR(IF(INDEX(J!$A$1:$ZZ$200,MATCH($A82,J!$A$1:$A$200,0),MATCH(S$8,J!$A$1:$ZZ$1,0))&lt;&gt;"",INDEX(J!$A$1:$ZZ$200,MATCH($A82,J!$A$1:$A$200,0),MATCH(S$8,J!$A$1:$ZZ$1,0)),""),"")</f>
        <v/>
      </c>
      <c r="T82" s="43" t="str">
        <f>IFERROR(IF(INDEX(J!$A$1:$ZZ$200,MATCH($A82,J!$A$1:$A$200,0),MATCH(T$8,J!$A$1:$ZZ$1,0))&lt;&gt;"",INDEX(J!$A$1:$ZZ$200,MATCH($A82,J!$A$1:$A$200,0),MATCH(T$8,J!$A$1:$ZZ$1,0)),""),"")</f>
        <v/>
      </c>
      <c r="U82" s="43" t="str">
        <f>IFERROR(IF(INDEX(J!$A$1:$ZZ$200,MATCH($A82,J!$A$1:$A$200,0),MATCH(U$8,J!$A$1:$ZZ$1,0))&lt;&gt;"",INDEX(J!$A$1:$ZZ$200,MATCH($A82,J!$A$1:$A$200,0),MATCH(U$8,J!$A$1:$ZZ$1,0)),""),"")</f>
        <v/>
      </c>
    </row>
    <row r="83" spans="1:21">
      <c r="A83" s="41" t="str">
        <f>IF(A82&lt;&gt;"",IF(INDEX(J!$A$1:$ZZ$200,MATCH(A82+1,J!$A$1:$A$200,0),MATCH(B$8,J!$A$1:$ZZ$1,0))&lt;&gt;"",A82+1,""),"")</f>
        <v/>
      </c>
      <c r="B83" s="42" t="str">
        <f>IFERROR(IF(INDEX(J!$A$1:$ZZ$200,MATCH($A83,J!$A$1:$A$200,0),MATCH(B$8,J!$A$1:$ZZ$1,0))&lt;&gt;"",INDEX(J!$A$1:$ZZ$200,MATCH($A83,J!$A$1:$A$200,0),MATCH(B$8,J!$A$1:$ZZ$1,0)),""),"")</f>
        <v/>
      </c>
      <c r="C83" s="43" t="str">
        <f>IFERROR(IF(INDEX(J!$A$1:$ZZ$200,MATCH($A83,J!$A$1:$A$200,0),MATCH(C$8,J!$A$1:$ZZ$1,0))&lt;&gt;"",INDEX(J!$A$1:$ZZ$200,MATCH($A83,J!$A$1:$A$200,0),MATCH(C$8,J!$A$1:$ZZ$1,0)),""),"")</f>
        <v/>
      </c>
      <c r="D83" s="10"/>
      <c r="E83" s="41" t="str">
        <f>IF(E82&lt;&gt;"",IF(INDEX(J!$A$1:$ZZ$200,MATCH(E82+1,J!$A$1:$A$200,0),MATCH(F$8,J!$A$1:$ZZ$1,0))&lt;&gt;"",E82+1,""),"")</f>
        <v/>
      </c>
      <c r="F83" s="43" t="str">
        <f>IFERROR(IF(INDEX(J!$A$1:$ZZ$200,MATCH($A83,J!$A$1:$A$200,0),MATCH(F$8,J!$A$1:$ZZ$1,0))&lt;&gt;"",INDEX(J!$A$1:$ZZ$200,MATCH($A83,J!$A$1:$A$200,0),MATCH(F$8,J!$A$1:$ZZ$1,0)),""),"")</f>
        <v/>
      </c>
      <c r="G83" s="43" t="str">
        <f>IFERROR(IF(INDEX(J!$A$1:$ZZ$200,MATCH($A83,J!$A$1:$A$200,0),MATCH(G$8,J!$A$1:$ZZ$1,0))&lt;&gt;"",INDEX(J!$A$1:$ZZ$200,MATCH($A83,J!$A$1:$A$200,0),MATCH(G$8,J!$A$1:$ZZ$1,0)),""),"")</f>
        <v/>
      </c>
      <c r="H83" s="43" t="str">
        <f>IFERROR(IF(INDEX(J!$A$1:$ZZ$200,MATCH($A83,J!$A$1:$A$200,0),MATCH(H$8,J!$A$1:$ZZ$1,0))&lt;&gt;"",INDEX(J!$A$1:$ZZ$200,MATCH($A83,J!$A$1:$A$200,0),MATCH(H$8,J!$A$1:$ZZ$1,0)),""),"")</f>
        <v/>
      </c>
      <c r="I83" s="43" t="str">
        <f>IFERROR(IF(INDEX(J!$A$1:$ZZ$200,MATCH($A83,J!$A$1:$A$200,0),MATCH(I$8,J!$A$1:$ZZ$1,0))&lt;&gt;"",INDEX(J!$A$1:$ZZ$200,MATCH($A83,J!$A$1:$A$200,0),MATCH(I$8,J!$A$1:$ZZ$1,0)),""),"")</f>
        <v/>
      </c>
      <c r="J83" s="44" t="str">
        <f>IFERROR(IF(INDEX(J!$A$1:$ZZ$200,MATCH($A83,J!$A$1:$A$200,0),MATCH(J$8,J!$A$1:$ZZ$1,0))&lt;&gt;"",INDEX(J!$A$1:$ZZ$200,MATCH($A83,J!$A$1:$A$200,0),MATCH(J$8,J!$A$1:$ZZ$1,0)),""),"")</f>
        <v/>
      </c>
      <c r="K83" s="10"/>
      <c r="L83" s="41" t="str">
        <f>IF(L82&lt;&gt;"",IF(INDEX(J!$A$1:$ZZ$200,MATCH(L82+1,J!$A$1:$A$200,0),MATCH(M$8,J!$A$1:$ZZ$1,0))&lt;&gt;"",L82+1,""),"")</f>
        <v/>
      </c>
      <c r="M83" s="43" t="str">
        <f>IFERROR(IF(INDEX(J!$A$1:$ZZ$200,MATCH($A83,J!$A$1:$A$200,0),MATCH(M$8,J!$A$1:$ZZ$1,0))&lt;&gt;"",INDEX(J!$A$1:$ZZ$200,MATCH($A83,J!$A$1:$A$200,0),MATCH(M$8,J!$A$1:$ZZ$1,0)),""),"")</f>
        <v/>
      </c>
      <c r="N83" s="43" t="str">
        <f>IFERROR(IF(INDEX(J!$A$1:$ZZ$200,MATCH($A83,J!$A$1:$A$200,0),MATCH(N$8,J!$A$1:$ZZ$1,0))&lt;&gt;"",INDEX(J!$A$1:$ZZ$200,MATCH($A83,J!$A$1:$A$200,0),MATCH(N$8,J!$A$1:$ZZ$1,0)),""),"")</f>
        <v/>
      </c>
      <c r="O83" s="43" t="str">
        <f>IFERROR(IF(INDEX(J!$A$1:$ZZ$200,MATCH($A83,J!$A$1:$A$200,0),MATCH(O$8,J!$A$1:$ZZ$1,0))&lt;&gt;"",INDEX(J!$A$1:$ZZ$200,MATCH($A83,J!$A$1:$A$200,0),MATCH(O$8,J!$A$1:$ZZ$1,0)),""),"")</f>
        <v/>
      </c>
      <c r="P83" s="10"/>
      <c r="Q83" s="41" t="str">
        <f>IF(Q82&lt;&gt;"",IF(INDEX(J!$A$1:$ZZ$200,MATCH(Q82+1,J!$A$1:$A$200,0),MATCH(R$8,J!$A$1:$ZZ$1,0))&lt;&gt;"",Q82+1,""),"")</f>
        <v/>
      </c>
      <c r="R83" s="43" t="str">
        <f>IFERROR(IF(INDEX(J!$A$1:$ZZ$200,MATCH($A83,J!$A$1:$A$200,0),MATCH(R$8,J!$A$1:$ZZ$1,0))&lt;&gt;"",INDEX(J!$A$1:$ZZ$200,MATCH($A83,J!$A$1:$A$200,0),MATCH(R$8,J!$A$1:$ZZ$1,0)),""),"")</f>
        <v/>
      </c>
      <c r="S83" s="43" t="str">
        <f>IFERROR(IF(INDEX(J!$A$1:$ZZ$200,MATCH($A83,J!$A$1:$A$200,0),MATCH(S$8,J!$A$1:$ZZ$1,0))&lt;&gt;"",INDEX(J!$A$1:$ZZ$200,MATCH($A83,J!$A$1:$A$200,0),MATCH(S$8,J!$A$1:$ZZ$1,0)),""),"")</f>
        <v/>
      </c>
      <c r="T83" s="43" t="str">
        <f>IFERROR(IF(INDEX(J!$A$1:$ZZ$200,MATCH($A83,J!$A$1:$A$200,0),MATCH(T$8,J!$A$1:$ZZ$1,0))&lt;&gt;"",INDEX(J!$A$1:$ZZ$200,MATCH($A83,J!$A$1:$A$200,0),MATCH(T$8,J!$A$1:$ZZ$1,0)),""),"")</f>
        <v/>
      </c>
      <c r="U83" s="43" t="str">
        <f>IFERROR(IF(INDEX(J!$A$1:$ZZ$200,MATCH($A83,J!$A$1:$A$200,0),MATCH(U$8,J!$A$1:$ZZ$1,0))&lt;&gt;"",INDEX(J!$A$1:$ZZ$200,MATCH($A83,J!$A$1:$A$200,0),MATCH(U$8,J!$A$1:$ZZ$1,0)),""),"")</f>
        <v/>
      </c>
    </row>
    <row r="84" spans="1:21">
      <c r="A84" s="41" t="str">
        <f>IF(A83&lt;&gt;"",IF(INDEX(J!$A$1:$ZZ$200,MATCH(A83+1,J!$A$1:$A$200,0),MATCH(B$8,J!$A$1:$ZZ$1,0))&lt;&gt;"",A83+1,""),"")</f>
        <v/>
      </c>
      <c r="B84" s="42" t="str">
        <f>IFERROR(IF(INDEX(J!$A$1:$ZZ$200,MATCH($A84,J!$A$1:$A$200,0),MATCH(B$8,J!$A$1:$ZZ$1,0))&lt;&gt;"",INDEX(J!$A$1:$ZZ$200,MATCH($A84,J!$A$1:$A$200,0),MATCH(B$8,J!$A$1:$ZZ$1,0)),""),"")</f>
        <v/>
      </c>
      <c r="C84" s="43" t="str">
        <f>IFERROR(IF(INDEX(J!$A$1:$ZZ$200,MATCH($A84,J!$A$1:$A$200,0),MATCH(C$8,J!$A$1:$ZZ$1,0))&lt;&gt;"",INDEX(J!$A$1:$ZZ$200,MATCH($A84,J!$A$1:$A$200,0),MATCH(C$8,J!$A$1:$ZZ$1,0)),""),"")</f>
        <v/>
      </c>
      <c r="D84" s="10"/>
      <c r="E84" s="41" t="str">
        <f>IF(E83&lt;&gt;"",IF(INDEX(J!$A$1:$ZZ$200,MATCH(E83+1,J!$A$1:$A$200,0),MATCH(F$8,J!$A$1:$ZZ$1,0))&lt;&gt;"",E83+1,""),"")</f>
        <v/>
      </c>
      <c r="F84" s="43" t="str">
        <f>IFERROR(IF(INDEX(J!$A$1:$ZZ$200,MATCH($A84,J!$A$1:$A$200,0),MATCH(F$8,J!$A$1:$ZZ$1,0))&lt;&gt;"",INDEX(J!$A$1:$ZZ$200,MATCH($A84,J!$A$1:$A$200,0),MATCH(F$8,J!$A$1:$ZZ$1,0)),""),"")</f>
        <v/>
      </c>
      <c r="G84" s="43" t="str">
        <f>IFERROR(IF(INDEX(J!$A$1:$ZZ$200,MATCH($A84,J!$A$1:$A$200,0),MATCH(G$8,J!$A$1:$ZZ$1,0))&lt;&gt;"",INDEX(J!$A$1:$ZZ$200,MATCH($A84,J!$A$1:$A$200,0),MATCH(G$8,J!$A$1:$ZZ$1,0)),""),"")</f>
        <v/>
      </c>
      <c r="H84" s="43" t="str">
        <f>IFERROR(IF(INDEX(J!$A$1:$ZZ$200,MATCH($A84,J!$A$1:$A$200,0),MATCH(H$8,J!$A$1:$ZZ$1,0))&lt;&gt;"",INDEX(J!$A$1:$ZZ$200,MATCH($A84,J!$A$1:$A$200,0),MATCH(H$8,J!$A$1:$ZZ$1,0)),""),"")</f>
        <v/>
      </c>
      <c r="I84" s="43" t="str">
        <f>IFERROR(IF(INDEX(J!$A$1:$ZZ$200,MATCH($A84,J!$A$1:$A$200,0),MATCH(I$8,J!$A$1:$ZZ$1,0))&lt;&gt;"",INDEX(J!$A$1:$ZZ$200,MATCH($A84,J!$A$1:$A$200,0),MATCH(I$8,J!$A$1:$ZZ$1,0)),""),"")</f>
        <v/>
      </c>
      <c r="J84" s="44" t="str">
        <f>IFERROR(IF(INDEX(J!$A$1:$ZZ$200,MATCH($A84,J!$A$1:$A$200,0),MATCH(J$8,J!$A$1:$ZZ$1,0))&lt;&gt;"",INDEX(J!$A$1:$ZZ$200,MATCH($A84,J!$A$1:$A$200,0),MATCH(J$8,J!$A$1:$ZZ$1,0)),""),"")</f>
        <v/>
      </c>
      <c r="K84" s="10"/>
      <c r="L84" s="41" t="str">
        <f>IF(L83&lt;&gt;"",IF(INDEX(J!$A$1:$ZZ$200,MATCH(L83+1,J!$A$1:$A$200,0),MATCH(M$8,J!$A$1:$ZZ$1,0))&lt;&gt;"",L83+1,""),"")</f>
        <v/>
      </c>
      <c r="M84" s="43" t="str">
        <f>IFERROR(IF(INDEX(J!$A$1:$ZZ$200,MATCH($A84,J!$A$1:$A$200,0),MATCH(M$8,J!$A$1:$ZZ$1,0))&lt;&gt;"",INDEX(J!$A$1:$ZZ$200,MATCH($A84,J!$A$1:$A$200,0),MATCH(M$8,J!$A$1:$ZZ$1,0)),""),"")</f>
        <v/>
      </c>
      <c r="N84" s="43" t="str">
        <f>IFERROR(IF(INDEX(J!$A$1:$ZZ$200,MATCH($A84,J!$A$1:$A$200,0),MATCH(N$8,J!$A$1:$ZZ$1,0))&lt;&gt;"",INDEX(J!$A$1:$ZZ$200,MATCH($A84,J!$A$1:$A$200,0),MATCH(N$8,J!$A$1:$ZZ$1,0)),""),"")</f>
        <v/>
      </c>
      <c r="O84" s="43" t="str">
        <f>IFERROR(IF(INDEX(J!$A$1:$ZZ$200,MATCH($A84,J!$A$1:$A$200,0),MATCH(O$8,J!$A$1:$ZZ$1,0))&lt;&gt;"",INDEX(J!$A$1:$ZZ$200,MATCH($A84,J!$A$1:$A$200,0),MATCH(O$8,J!$A$1:$ZZ$1,0)),""),"")</f>
        <v/>
      </c>
      <c r="P84" s="10"/>
      <c r="Q84" s="41" t="str">
        <f>IF(Q83&lt;&gt;"",IF(INDEX(J!$A$1:$ZZ$200,MATCH(Q83+1,J!$A$1:$A$200,0),MATCH(R$8,J!$A$1:$ZZ$1,0))&lt;&gt;"",Q83+1,""),"")</f>
        <v/>
      </c>
      <c r="R84" s="43" t="str">
        <f>IFERROR(IF(INDEX(J!$A$1:$ZZ$200,MATCH($A84,J!$A$1:$A$200,0),MATCH(R$8,J!$A$1:$ZZ$1,0))&lt;&gt;"",INDEX(J!$A$1:$ZZ$200,MATCH($A84,J!$A$1:$A$200,0),MATCH(R$8,J!$A$1:$ZZ$1,0)),""),"")</f>
        <v/>
      </c>
      <c r="S84" s="43" t="str">
        <f>IFERROR(IF(INDEX(J!$A$1:$ZZ$200,MATCH($A84,J!$A$1:$A$200,0),MATCH(S$8,J!$A$1:$ZZ$1,0))&lt;&gt;"",INDEX(J!$A$1:$ZZ$200,MATCH($A84,J!$A$1:$A$200,0),MATCH(S$8,J!$A$1:$ZZ$1,0)),""),"")</f>
        <v/>
      </c>
      <c r="T84" s="43" t="str">
        <f>IFERROR(IF(INDEX(J!$A$1:$ZZ$200,MATCH($A84,J!$A$1:$A$200,0),MATCH(T$8,J!$A$1:$ZZ$1,0))&lt;&gt;"",INDEX(J!$A$1:$ZZ$200,MATCH($A84,J!$A$1:$A$200,0),MATCH(T$8,J!$A$1:$ZZ$1,0)),""),"")</f>
        <v/>
      </c>
      <c r="U84" s="43" t="str">
        <f>IFERROR(IF(INDEX(J!$A$1:$ZZ$200,MATCH($A84,J!$A$1:$A$200,0),MATCH(U$8,J!$A$1:$ZZ$1,0))&lt;&gt;"",INDEX(J!$A$1:$ZZ$200,MATCH($A84,J!$A$1:$A$200,0),MATCH(U$8,J!$A$1:$ZZ$1,0)),""),"")</f>
        <v/>
      </c>
    </row>
    <row r="85" spans="1:21">
      <c r="A85" s="41" t="str">
        <f>IF(A84&lt;&gt;"",IF(INDEX(J!$A$1:$ZZ$200,MATCH(A84+1,J!$A$1:$A$200,0),MATCH(B$8,J!$A$1:$ZZ$1,0))&lt;&gt;"",A84+1,""),"")</f>
        <v/>
      </c>
      <c r="B85" s="42" t="str">
        <f>IFERROR(IF(INDEX(J!$A$1:$ZZ$200,MATCH($A85,J!$A$1:$A$200,0),MATCH(B$8,J!$A$1:$ZZ$1,0))&lt;&gt;"",INDEX(J!$A$1:$ZZ$200,MATCH($A85,J!$A$1:$A$200,0),MATCH(B$8,J!$A$1:$ZZ$1,0)),""),"")</f>
        <v/>
      </c>
      <c r="C85" s="43" t="str">
        <f>IFERROR(IF(INDEX(J!$A$1:$ZZ$200,MATCH($A85,J!$A$1:$A$200,0),MATCH(C$8,J!$A$1:$ZZ$1,0))&lt;&gt;"",INDEX(J!$A$1:$ZZ$200,MATCH($A85,J!$A$1:$A$200,0),MATCH(C$8,J!$A$1:$ZZ$1,0)),""),"")</f>
        <v/>
      </c>
      <c r="D85" s="10"/>
      <c r="E85" s="41" t="str">
        <f>IF(E84&lt;&gt;"",IF(INDEX(J!$A$1:$ZZ$200,MATCH(E84+1,J!$A$1:$A$200,0),MATCH(F$8,J!$A$1:$ZZ$1,0))&lt;&gt;"",E84+1,""),"")</f>
        <v/>
      </c>
      <c r="F85" s="43" t="str">
        <f>IFERROR(IF(INDEX(J!$A$1:$ZZ$200,MATCH($A85,J!$A$1:$A$200,0),MATCH(F$8,J!$A$1:$ZZ$1,0))&lt;&gt;"",INDEX(J!$A$1:$ZZ$200,MATCH($A85,J!$A$1:$A$200,0),MATCH(F$8,J!$A$1:$ZZ$1,0)),""),"")</f>
        <v/>
      </c>
      <c r="G85" s="43" t="str">
        <f>IFERROR(IF(INDEX(J!$A$1:$ZZ$200,MATCH($A85,J!$A$1:$A$200,0),MATCH(G$8,J!$A$1:$ZZ$1,0))&lt;&gt;"",INDEX(J!$A$1:$ZZ$200,MATCH($A85,J!$A$1:$A$200,0),MATCH(G$8,J!$A$1:$ZZ$1,0)),""),"")</f>
        <v/>
      </c>
      <c r="H85" s="43" t="str">
        <f>IFERROR(IF(INDEX(J!$A$1:$ZZ$200,MATCH($A85,J!$A$1:$A$200,0),MATCH(H$8,J!$A$1:$ZZ$1,0))&lt;&gt;"",INDEX(J!$A$1:$ZZ$200,MATCH($A85,J!$A$1:$A$200,0),MATCH(H$8,J!$A$1:$ZZ$1,0)),""),"")</f>
        <v/>
      </c>
      <c r="I85" s="43" t="str">
        <f>IFERROR(IF(INDEX(J!$A$1:$ZZ$200,MATCH($A85,J!$A$1:$A$200,0),MATCH(I$8,J!$A$1:$ZZ$1,0))&lt;&gt;"",INDEX(J!$A$1:$ZZ$200,MATCH($A85,J!$A$1:$A$200,0),MATCH(I$8,J!$A$1:$ZZ$1,0)),""),"")</f>
        <v/>
      </c>
      <c r="J85" s="44" t="str">
        <f>IFERROR(IF(INDEX(J!$A$1:$ZZ$200,MATCH($A85,J!$A$1:$A$200,0),MATCH(J$8,J!$A$1:$ZZ$1,0))&lt;&gt;"",INDEX(J!$A$1:$ZZ$200,MATCH($A85,J!$A$1:$A$200,0),MATCH(J$8,J!$A$1:$ZZ$1,0)),""),"")</f>
        <v/>
      </c>
      <c r="K85" s="10"/>
      <c r="L85" s="41" t="str">
        <f>IF(L84&lt;&gt;"",IF(INDEX(J!$A$1:$ZZ$200,MATCH(L84+1,J!$A$1:$A$200,0),MATCH(M$8,J!$A$1:$ZZ$1,0))&lt;&gt;"",L84+1,""),"")</f>
        <v/>
      </c>
      <c r="M85" s="43" t="str">
        <f>IFERROR(IF(INDEX(J!$A$1:$ZZ$200,MATCH($A85,J!$A$1:$A$200,0),MATCH(M$8,J!$A$1:$ZZ$1,0))&lt;&gt;"",INDEX(J!$A$1:$ZZ$200,MATCH($A85,J!$A$1:$A$200,0),MATCH(M$8,J!$A$1:$ZZ$1,0)),""),"")</f>
        <v/>
      </c>
      <c r="N85" s="43" t="str">
        <f>IFERROR(IF(INDEX(J!$A$1:$ZZ$200,MATCH($A85,J!$A$1:$A$200,0),MATCH(N$8,J!$A$1:$ZZ$1,0))&lt;&gt;"",INDEX(J!$A$1:$ZZ$200,MATCH($A85,J!$A$1:$A$200,0),MATCH(N$8,J!$A$1:$ZZ$1,0)),""),"")</f>
        <v/>
      </c>
      <c r="O85" s="43" t="str">
        <f>IFERROR(IF(INDEX(J!$A$1:$ZZ$200,MATCH($A85,J!$A$1:$A$200,0),MATCH(O$8,J!$A$1:$ZZ$1,0))&lt;&gt;"",INDEX(J!$A$1:$ZZ$200,MATCH($A85,J!$A$1:$A$200,0),MATCH(O$8,J!$A$1:$ZZ$1,0)),""),"")</f>
        <v/>
      </c>
      <c r="P85" s="10"/>
      <c r="Q85" s="41" t="str">
        <f>IF(Q84&lt;&gt;"",IF(INDEX(J!$A$1:$ZZ$200,MATCH(Q84+1,J!$A$1:$A$200,0),MATCH(R$8,J!$A$1:$ZZ$1,0))&lt;&gt;"",Q84+1,""),"")</f>
        <v/>
      </c>
      <c r="R85" s="43" t="str">
        <f>IFERROR(IF(INDEX(J!$A$1:$ZZ$200,MATCH($A85,J!$A$1:$A$200,0),MATCH(R$8,J!$A$1:$ZZ$1,0))&lt;&gt;"",INDEX(J!$A$1:$ZZ$200,MATCH($A85,J!$A$1:$A$200,0),MATCH(R$8,J!$A$1:$ZZ$1,0)),""),"")</f>
        <v/>
      </c>
      <c r="S85" s="43" t="str">
        <f>IFERROR(IF(INDEX(J!$A$1:$ZZ$200,MATCH($A85,J!$A$1:$A$200,0),MATCH(S$8,J!$A$1:$ZZ$1,0))&lt;&gt;"",INDEX(J!$A$1:$ZZ$200,MATCH($A85,J!$A$1:$A$200,0),MATCH(S$8,J!$A$1:$ZZ$1,0)),""),"")</f>
        <v/>
      </c>
      <c r="T85" s="43" t="str">
        <f>IFERROR(IF(INDEX(J!$A$1:$ZZ$200,MATCH($A85,J!$A$1:$A$200,0),MATCH(T$8,J!$A$1:$ZZ$1,0))&lt;&gt;"",INDEX(J!$A$1:$ZZ$200,MATCH($A85,J!$A$1:$A$200,0),MATCH(T$8,J!$A$1:$ZZ$1,0)),""),"")</f>
        <v/>
      </c>
      <c r="U85" s="43" t="str">
        <f>IFERROR(IF(INDEX(J!$A$1:$ZZ$200,MATCH($A85,J!$A$1:$A$200,0),MATCH(U$8,J!$A$1:$ZZ$1,0))&lt;&gt;"",INDEX(J!$A$1:$ZZ$200,MATCH($A85,J!$A$1:$A$200,0),MATCH(U$8,J!$A$1:$ZZ$1,0)),""),"")</f>
        <v/>
      </c>
    </row>
    <row r="86" spans="1:21">
      <c r="A86" s="41" t="str">
        <f>IF(A85&lt;&gt;"",IF(INDEX(J!$A$1:$ZZ$200,MATCH(A85+1,J!$A$1:$A$200,0),MATCH(B$8,J!$A$1:$ZZ$1,0))&lt;&gt;"",A85+1,""),"")</f>
        <v/>
      </c>
      <c r="B86" s="42" t="str">
        <f>IFERROR(IF(INDEX(J!$A$1:$ZZ$200,MATCH($A86,J!$A$1:$A$200,0),MATCH(B$8,J!$A$1:$ZZ$1,0))&lt;&gt;"",INDEX(J!$A$1:$ZZ$200,MATCH($A86,J!$A$1:$A$200,0),MATCH(B$8,J!$A$1:$ZZ$1,0)),""),"")</f>
        <v/>
      </c>
      <c r="C86" s="43" t="str">
        <f>IFERROR(IF(INDEX(J!$A$1:$ZZ$200,MATCH($A86,J!$A$1:$A$200,0),MATCH(C$8,J!$A$1:$ZZ$1,0))&lt;&gt;"",INDEX(J!$A$1:$ZZ$200,MATCH($A86,J!$A$1:$A$200,0),MATCH(C$8,J!$A$1:$ZZ$1,0)),""),"")</f>
        <v/>
      </c>
      <c r="D86" s="10"/>
      <c r="E86" s="41" t="str">
        <f>IF(E85&lt;&gt;"",IF(INDEX(J!$A$1:$ZZ$200,MATCH(E85+1,J!$A$1:$A$200,0),MATCH(F$8,J!$A$1:$ZZ$1,0))&lt;&gt;"",E85+1,""),"")</f>
        <v/>
      </c>
      <c r="F86" s="43" t="str">
        <f>IFERROR(IF(INDEX(J!$A$1:$ZZ$200,MATCH($A86,J!$A$1:$A$200,0),MATCH(F$8,J!$A$1:$ZZ$1,0))&lt;&gt;"",INDEX(J!$A$1:$ZZ$200,MATCH($A86,J!$A$1:$A$200,0),MATCH(F$8,J!$A$1:$ZZ$1,0)),""),"")</f>
        <v/>
      </c>
      <c r="G86" s="43" t="str">
        <f>IFERROR(IF(INDEX(J!$A$1:$ZZ$200,MATCH($A86,J!$A$1:$A$200,0),MATCH(G$8,J!$A$1:$ZZ$1,0))&lt;&gt;"",INDEX(J!$A$1:$ZZ$200,MATCH($A86,J!$A$1:$A$200,0),MATCH(G$8,J!$A$1:$ZZ$1,0)),""),"")</f>
        <v/>
      </c>
      <c r="H86" s="43" t="str">
        <f>IFERROR(IF(INDEX(J!$A$1:$ZZ$200,MATCH($A86,J!$A$1:$A$200,0),MATCH(H$8,J!$A$1:$ZZ$1,0))&lt;&gt;"",INDEX(J!$A$1:$ZZ$200,MATCH($A86,J!$A$1:$A$200,0),MATCH(H$8,J!$A$1:$ZZ$1,0)),""),"")</f>
        <v/>
      </c>
      <c r="I86" s="43" t="str">
        <f>IFERROR(IF(INDEX(J!$A$1:$ZZ$200,MATCH($A86,J!$A$1:$A$200,0),MATCH(I$8,J!$A$1:$ZZ$1,0))&lt;&gt;"",INDEX(J!$A$1:$ZZ$200,MATCH($A86,J!$A$1:$A$200,0),MATCH(I$8,J!$A$1:$ZZ$1,0)),""),"")</f>
        <v/>
      </c>
      <c r="J86" s="44" t="str">
        <f>IFERROR(IF(INDEX(J!$A$1:$ZZ$200,MATCH($A86,J!$A$1:$A$200,0),MATCH(J$8,J!$A$1:$ZZ$1,0))&lt;&gt;"",INDEX(J!$A$1:$ZZ$200,MATCH($A86,J!$A$1:$A$200,0),MATCH(J$8,J!$A$1:$ZZ$1,0)),""),"")</f>
        <v/>
      </c>
      <c r="K86" s="10"/>
      <c r="L86" s="41" t="str">
        <f>IF(L85&lt;&gt;"",IF(INDEX(J!$A$1:$ZZ$200,MATCH(L85+1,J!$A$1:$A$200,0),MATCH(M$8,J!$A$1:$ZZ$1,0))&lt;&gt;"",L85+1,""),"")</f>
        <v/>
      </c>
      <c r="M86" s="43" t="str">
        <f>IFERROR(IF(INDEX(J!$A$1:$ZZ$200,MATCH($A86,J!$A$1:$A$200,0),MATCH(M$8,J!$A$1:$ZZ$1,0))&lt;&gt;"",INDEX(J!$A$1:$ZZ$200,MATCH($A86,J!$A$1:$A$200,0),MATCH(M$8,J!$A$1:$ZZ$1,0)),""),"")</f>
        <v/>
      </c>
      <c r="N86" s="43" t="str">
        <f>IFERROR(IF(INDEX(J!$A$1:$ZZ$200,MATCH($A86,J!$A$1:$A$200,0),MATCH(N$8,J!$A$1:$ZZ$1,0))&lt;&gt;"",INDEX(J!$A$1:$ZZ$200,MATCH($A86,J!$A$1:$A$200,0),MATCH(N$8,J!$A$1:$ZZ$1,0)),""),"")</f>
        <v/>
      </c>
      <c r="O86" s="43" t="str">
        <f>IFERROR(IF(INDEX(J!$A$1:$ZZ$200,MATCH($A86,J!$A$1:$A$200,0),MATCH(O$8,J!$A$1:$ZZ$1,0))&lt;&gt;"",INDEX(J!$A$1:$ZZ$200,MATCH($A86,J!$A$1:$A$200,0),MATCH(O$8,J!$A$1:$ZZ$1,0)),""),"")</f>
        <v/>
      </c>
      <c r="P86" s="10"/>
      <c r="Q86" s="41" t="str">
        <f>IF(Q85&lt;&gt;"",IF(INDEX(J!$A$1:$ZZ$200,MATCH(Q85+1,J!$A$1:$A$200,0),MATCH(R$8,J!$A$1:$ZZ$1,0))&lt;&gt;"",Q85+1,""),"")</f>
        <v/>
      </c>
      <c r="R86" s="43" t="str">
        <f>IFERROR(IF(INDEX(J!$A$1:$ZZ$200,MATCH($A86,J!$A$1:$A$200,0),MATCH(R$8,J!$A$1:$ZZ$1,0))&lt;&gt;"",INDEX(J!$A$1:$ZZ$200,MATCH($A86,J!$A$1:$A$200,0),MATCH(R$8,J!$A$1:$ZZ$1,0)),""),"")</f>
        <v/>
      </c>
      <c r="S86" s="43" t="str">
        <f>IFERROR(IF(INDEX(J!$A$1:$ZZ$200,MATCH($A86,J!$A$1:$A$200,0),MATCH(S$8,J!$A$1:$ZZ$1,0))&lt;&gt;"",INDEX(J!$A$1:$ZZ$200,MATCH($A86,J!$A$1:$A$200,0),MATCH(S$8,J!$A$1:$ZZ$1,0)),""),"")</f>
        <v/>
      </c>
      <c r="T86" s="43" t="str">
        <f>IFERROR(IF(INDEX(J!$A$1:$ZZ$200,MATCH($A86,J!$A$1:$A$200,0),MATCH(T$8,J!$A$1:$ZZ$1,0))&lt;&gt;"",INDEX(J!$A$1:$ZZ$200,MATCH($A86,J!$A$1:$A$200,0),MATCH(T$8,J!$A$1:$ZZ$1,0)),""),"")</f>
        <v/>
      </c>
      <c r="U86" s="43" t="str">
        <f>IFERROR(IF(INDEX(J!$A$1:$ZZ$200,MATCH($A86,J!$A$1:$A$200,0),MATCH(U$8,J!$A$1:$ZZ$1,0))&lt;&gt;"",INDEX(J!$A$1:$ZZ$200,MATCH($A86,J!$A$1:$A$200,0),MATCH(U$8,J!$A$1:$ZZ$1,0)),""),"")</f>
        <v/>
      </c>
    </row>
    <row r="87" spans="1:21">
      <c r="A87" s="41" t="str">
        <f>IF(A86&lt;&gt;"",IF(INDEX(J!$A$1:$ZZ$200,MATCH(A86+1,J!$A$1:$A$200,0),MATCH(B$8,J!$A$1:$ZZ$1,0))&lt;&gt;"",A86+1,""),"")</f>
        <v/>
      </c>
      <c r="B87" s="42" t="str">
        <f>IFERROR(IF(INDEX(J!$A$1:$ZZ$200,MATCH($A87,J!$A$1:$A$200,0),MATCH(B$8,J!$A$1:$ZZ$1,0))&lt;&gt;"",INDEX(J!$A$1:$ZZ$200,MATCH($A87,J!$A$1:$A$200,0),MATCH(B$8,J!$A$1:$ZZ$1,0)),""),"")</f>
        <v/>
      </c>
      <c r="C87" s="43" t="str">
        <f>IFERROR(IF(INDEX(J!$A$1:$ZZ$200,MATCH($A87,J!$A$1:$A$200,0),MATCH(C$8,J!$A$1:$ZZ$1,0))&lt;&gt;"",INDEX(J!$A$1:$ZZ$200,MATCH($A87,J!$A$1:$A$200,0),MATCH(C$8,J!$A$1:$ZZ$1,0)),""),"")</f>
        <v/>
      </c>
      <c r="D87" s="10"/>
      <c r="E87" s="41" t="str">
        <f>IF(E86&lt;&gt;"",IF(INDEX(J!$A$1:$ZZ$200,MATCH(E86+1,J!$A$1:$A$200,0),MATCH(F$8,J!$A$1:$ZZ$1,0))&lt;&gt;"",E86+1,""),"")</f>
        <v/>
      </c>
      <c r="F87" s="43" t="str">
        <f>IFERROR(IF(INDEX(J!$A$1:$ZZ$200,MATCH($A87,J!$A$1:$A$200,0),MATCH(F$8,J!$A$1:$ZZ$1,0))&lt;&gt;"",INDEX(J!$A$1:$ZZ$200,MATCH($A87,J!$A$1:$A$200,0),MATCH(F$8,J!$A$1:$ZZ$1,0)),""),"")</f>
        <v/>
      </c>
      <c r="G87" s="43" t="str">
        <f>IFERROR(IF(INDEX(J!$A$1:$ZZ$200,MATCH($A87,J!$A$1:$A$200,0),MATCH(G$8,J!$A$1:$ZZ$1,0))&lt;&gt;"",INDEX(J!$A$1:$ZZ$200,MATCH($A87,J!$A$1:$A$200,0),MATCH(G$8,J!$A$1:$ZZ$1,0)),""),"")</f>
        <v/>
      </c>
      <c r="H87" s="43" t="str">
        <f>IFERROR(IF(INDEX(J!$A$1:$ZZ$200,MATCH($A87,J!$A$1:$A$200,0),MATCH(H$8,J!$A$1:$ZZ$1,0))&lt;&gt;"",INDEX(J!$A$1:$ZZ$200,MATCH($A87,J!$A$1:$A$200,0),MATCH(H$8,J!$A$1:$ZZ$1,0)),""),"")</f>
        <v/>
      </c>
      <c r="I87" s="43" t="str">
        <f>IFERROR(IF(INDEX(J!$A$1:$ZZ$200,MATCH($A87,J!$A$1:$A$200,0),MATCH(I$8,J!$A$1:$ZZ$1,0))&lt;&gt;"",INDEX(J!$A$1:$ZZ$200,MATCH($A87,J!$A$1:$A$200,0),MATCH(I$8,J!$A$1:$ZZ$1,0)),""),"")</f>
        <v/>
      </c>
      <c r="J87" s="44" t="str">
        <f>IFERROR(IF(INDEX(J!$A$1:$ZZ$200,MATCH($A87,J!$A$1:$A$200,0),MATCH(J$8,J!$A$1:$ZZ$1,0))&lt;&gt;"",INDEX(J!$A$1:$ZZ$200,MATCH($A87,J!$A$1:$A$200,0),MATCH(J$8,J!$A$1:$ZZ$1,0)),""),"")</f>
        <v/>
      </c>
      <c r="K87" s="10"/>
      <c r="L87" s="41" t="str">
        <f>IF(L86&lt;&gt;"",IF(INDEX(J!$A$1:$ZZ$200,MATCH(L86+1,J!$A$1:$A$200,0),MATCH(M$8,J!$A$1:$ZZ$1,0))&lt;&gt;"",L86+1,""),"")</f>
        <v/>
      </c>
      <c r="M87" s="43" t="str">
        <f>IFERROR(IF(INDEX(J!$A$1:$ZZ$200,MATCH($A87,J!$A$1:$A$200,0),MATCH(M$8,J!$A$1:$ZZ$1,0))&lt;&gt;"",INDEX(J!$A$1:$ZZ$200,MATCH($A87,J!$A$1:$A$200,0),MATCH(M$8,J!$A$1:$ZZ$1,0)),""),"")</f>
        <v/>
      </c>
      <c r="N87" s="43" t="str">
        <f>IFERROR(IF(INDEX(J!$A$1:$ZZ$200,MATCH($A87,J!$A$1:$A$200,0),MATCH(N$8,J!$A$1:$ZZ$1,0))&lt;&gt;"",INDEX(J!$A$1:$ZZ$200,MATCH($A87,J!$A$1:$A$200,0),MATCH(N$8,J!$A$1:$ZZ$1,0)),""),"")</f>
        <v/>
      </c>
      <c r="O87" s="43" t="str">
        <f>IFERROR(IF(INDEX(J!$A$1:$ZZ$200,MATCH($A87,J!$A$1:$A$200,0),MATCH(O$8,J!$A$1:$ZZ$1,0))&lt;&gt;"",INDEX(J!$A$1:$ZZ$200,MATCH($A87,J!$A$1:$A$200,0),MATCH(O$8,J!$A$1:$ZZ$1,0)),""),"")</f>
        <v/>
      </c>
      <c r="P87" s="10"/>
      <c r="Q87" s="41" t="str">
        <f>IF(Q86&lt;&gt;"",IF(INDEX(J!$A$1:$ZZ$200,MATCH(Q86+1,J!$A$1:$A$200,0),MATCH(R$8,J!$A$1:$ZZ$1,0))&lt;&gt;"",Q86+1,""),"")</f>
        <v/>
      </c>
      <c r="R87" s="43" t="str">
        <f>IFERROR(IF(INDEX(J!$A$1:$ZZ$200,MATCH($A87,J!$A$1:$A$200,0),MATCH(R$8,J!$A$1:$ZZ$1,0))&lt;&gt;"",INDEX(J!$A$1:$ZZ$200,MATCH($A87,J!$A$1:$A$200,0),MATCH(R$8,J!$A$1:$ZZ$1,0)),""),"")</f>
        <v/>
      </c>
      <c r="S87" s="43" t="str">
        <f>IFERROR(IF(INDEX(J!$A$1:$ZZ$200,MATCH($A87,J!$A$1:$A$200,0),MATCH(S$8,J!$A$1:$ZZ$1,0))&lt;&gt;"",INDEX(J!$A$1:$ZZ$200,MATCH($A87,J!$A$1:$A$200,0),MATCH(S$8,J!$A$1:$ZZ$1,0)),""),"")</f>
        <v/>
      </c>
      <c r="T87" s="43" t="str">
        <f>IFERROR(IF(INDEX(J!$A$1:$ZZ$200,MATCH($A87,J!$A$1:$A$200,0),MATCH(T$8,J!$A$1:$ZZ$1,0))&lt;&gt;"",INDEX(J!$A$1:$ZZ$200,MATCH($A87,J!$A$1:$A$200,0),MATCH(T$8,J!$A$1:$ZZ$1,0)),""),"")</f>
        <v/>
      </c>
      <c r="U87" s="43" t="str">
        <f>IFERROR(IF(INDEX(J!$A$1:$ZZ$200,MATCH($A87,J!$A$1:$A$200,0),MATCH(U$8,J!$A$1:$ZZ$1,0))&lt;&gt;"",INDEX(J!$A$1:$ZZ$200,MATCH($A87,J!$A$1:$A$200,0),MATCH(U$8,J!$A$1:$ZZ$1,0)),""),"")</f>
        <v/>
      </c>
    </row>
    <row r="88" spans="1:21">
      <c r="A88" s="41" t="str">
        <f>IF(A87&lt;&gt;"",IF(INDEX(J!$A$1:$ZZ$200,MATCH(A87+1,J!$A$1:$A$200,0),MATCH(B$8,J!$A$1:$ZZ$1,0))&lt;&gt;"",A87+1,""),"")</f>
        <v/>
      </c>
      <c r="B88" s="42" t="str">
        <f>IFERROR(IF(INDEX(J!$A$1:$ZZ$200,MATCH($A88,J!$A$1:$A$200,0),MATCH(B$8,J!$A$1:$ZZ$1,0))&lt;&gt;"",INDEX(J!$A$1:$ZZ$200,MATCH($A88,J!$A$1:$A$200,0),MATCH(B$8,J!$A$1:$ZZ$1,0)),""),"")</f>
        <v/>
      </c>
      <c r="C88" s="43" t="str">
        <f>IFERROR(IF(INDEX(J!$A$1:$ZZ$200,MATCH($A88,J!$A$1:$A$200,0),MATCH(C$8,J!$A$1:$ZZ$1,0))&lt;&gt;"",INDEX(J!$A$1:$ZZ$200,MATCH($A88,J!$A$1:$A$200,0),MATCH(C$8,J!$A$1:$ZZ$1,0)),""),"")</f>
        <v/>
      </c>
      <c r="D88" s="10"/>
      <c r="E88" s="41" t="str">
        <f>IF(E87&lt;&gt;"",IF(INDEX(J!$A$1:$ZZ$200,MATCH(E87+1,J!$A$1:$A$200,0),MATCH(F$8,J!$A$1:$ZZ$1,0))&lt;&gt;"",E87+1,""),"")</f>
        <v/>
      </c>
      <c r="F88" s="43" t="str">
        <f>IFERROR(IF(INDEX(J!$A$1:$ZZ$200,MATCH($A88,J!$A$1:$A$200,0),MATCH(F$8,J!$A$1:$ZZ$1,0))&lt;&gt;"",INDEX(J!$A$1:$ZZ$200,MATCH($A88,J!$A$1:$A$200,0),MATCH(F$8,J!$A$1:$ZZ$1,0)),""),"")</f>
        <v/>
      </c>
      <c r="G88" s="43" t="str">
        <f>IFERROR(IF(INDEX(J!$A$1:$ZZ$200,MATCH($A88,J!$A$1:$A$200,0),MATCH(G$8,J!$A$1:$ZZ$1,0))&lt;&gt;"",INDEX(J!$A$1:$ZZ$200,MATCH($A88,J!$A$1:$A$200,0),MATCH(G$8,J!$A$1:$ZZ$1,0)),""),"")</f>
        <v/>
      </c>
      <c r="H88" s="43" t="str">
        <f>IFERROR(IF(INDEX(J!$A$1:$ZZ$200,MATCH($A88,J!$A$1:$A$200,0),MATCH(H$8,J!$A$1:$ZZ$1,0))&lt;&gt;"",INDEX(J!$A$1:$ZZ$200,MATCH($A88,J!$A$1:$A$200,0),MATCH(H$8,J!$A$1:$ZZ$1,0)),""),"")</f>
        <v/>
      </c>
      <c r="I88" s="43" t="str">
        <f>IFERROR(IF(INDEX(J!$A$1:$ZZ$200,MATCH($A88,J!$A$1:$A$200,0),MATCH(I$8,J!$A$1:$ZZ$1,0))&lt;&gt;"",INDEX(J!$A$1:$ZZ$200,MATCH($A88,J!$A$1:$A$200,0),MATCH(I$8,J!$A$1:$ZZ$1,0)),""),"")</f>
        <v/>
      </c>
      <c r="J88" s="44" t="str">
        <f>IFERROR(IF(INDEX(J!$A$1:$ZZ$200,MATCH($A88,J!$A$1:$A$200,0),MATCH(J$8,J!$A$1:$ZZ$1,0))&lt;&gt;"",INDEX(J!$A$1:$ZZ$200,MATCH($A88,J!$A$1:$A$200,0),MATCH(J$8,J!$A$1:$ZZ$1,0)),""),"")</f>
        <v/>
      </c>
      <c r="K88" s="10"/>
      <c r="L88" s="41" t="str">
        <f>IF(L87&lt;&gt;"",IF(INDEX(J!$A$1:$ZZ$200,MATCH(L87+1,J!$A$1:$A$200,0),MATCH(M$8,J!$A$1:$ZZ$1,0))&lt;&gt;"",L87+1,""),"")</f>
        <v/>
      </c>
      <c r="M88" s="43" t="str">
        <f>IFERROR(IF(INDEX(J!$A$1:$ZZ$200,MATCH($A88,J!$A$1:$A$200,0),MATCH(M$8,J!$A$1:$ZZ$1,0))&lt;&gt;"",INDEX(J!$A$1:$ZZ$200,MATCH($A88,J!$A$1:$A$200,0),MATCH(M$8,J!$A$1:$ZZ$1,0)),""),"")</f>
        <v/>
      </c>
      <c r="N88" s="43" t="str">
        <f>IFERROR(IF(INDEX(J!$A$1:$ZZ$200,MATCH($A88,J!$A$1:$A$200,0),MATCH(N$8,J!$A$1:$ZZ$1,0))&lt;&gt;"",INDEX(J!$A$1:$ZZ$200,MATCH($A88,J!$A$1:$A$200,0),MATCH(N$8,J!$A$1:$ZZ$1,0)),""),"")</f>
        <v/>
      </c>
      <c r="O88" s="43" t="str">
        <f>IFERROR(IF(INDEX(J!$A$1:$ZZ$200,MATCH($A88,J!$A$1:$A$200,0),MATCH(O$8,J!$A$1:$ZZ$1,0))&lt;&gt;"",INDEX(J!$A$1:$ZZ$200,MATCH($A88,J!$A$1:$A$200,0),MATCH(O$8,J!$A$1:$ZZ$1,0)),""),"")</f>
        <v/>
      </c>
      <c r="P88" s="10"/>
      <c r="Q88" s="41" t="str">
        <f>IF(Q87&lt;&gt;"",IF(INDEX(J!$A$1:$ZZ$200,MATCH(Q87+1,J!$A$1:$A$200,0),MATCH(R$8,J!$A$1:$ZZ$1,0))&lt;&gt;"",Q87+1,""),"")</f>
        <v/>
      </c>
      <c r="R88" s="43" t="str">
        <f>IFERROR(IF(INDEX(J!$A$1:$ZZ$200,MATCH($A88,J!$A$1:$A$200,0),MATCH(R$8,J!$A$1:$ZZ$1,0))&lt;&gt;"",INDEX(J!$A$1:$ZZ$200,MATCH($A88,J!$A$1:$A$200,0),MATCH(R$8,J!$A$1:$ZZ$1,0)),""),"")</f>
        <v/>
      </c>
      <c r="S88" s="43" t="str">
        <f>IFERROR(IF(INDEX(J!$A$1:$ZZ$200,MATCH($A88,J!$A$1:$A$200,0),MATCH(S$8,J!$A$1:$ZZ$1,0))&lt;&gt;"",INDEX(J!$A$1:$ZZ$200,MATCH($A88,J!$A$1:$A$200,0),MATCH(S$8,J!$A$1:$ZZ$1,0)),""),"")</f>
        <v/>
      </c>
      <c r="T88" s="43" t="str">
        <f>IFERROR(IF(INDEX(J!$A$1:$ZZ$200,MATCH($A88,J!$A$1:$A$200,0),MATCH(T$8,J!$A$1:$ZZ$1,0))&lt;&gt;"",INDEX(J!$A$1:$ZZ$200,MATCH($A88,J!$A$1:$A$200,0),MATCH(T$8,J!$A$1:$ZZ$1,0)),""),"")</f>
        <v/>
      </c>
      <c r="U88" s="43" t="str">
        <f>IFERROR(IF(INDEX(J!$A$1:$ZZ$200,MATCH($A88,J!$A$1:$A$200,0),MATCH(U$8,J!$A$1:$ZZ$1,0))&lt;&gt;"",INDEX(J!$A$1:$ZZ$200,MATCH($A88,J!$A$1:$A$200,0),MATCH(U$8,J!$A$1:$ZZ$1,0)),""),"")</f>
        <v/>
      </c>
    </row>
    <row r="89" spans="1:21">
      <c r="A89" s="41" t="str">
        <f>IF(A88&lt;&gt;"",IF(INDEX(J!$A$1:$ZZ$200,MATCH(A88+1,J!$A$1:$A$200,0),MATCH(B$8,J!$A$1:$ZZ$1,0))&lt;&gt;"",A88+1,""),"")</f>
        <v/>
      </c>
      <c r="B89" s="42" t="str">
        <f>IFERROR(IF(INDEX(J!$A$1:$ZZ$200,MATCH($A89,J!$A$1:$A$200,0),MATCH(B$8,J!$A$1:$ZZ$1,0))&lt;&gt;"",INDEX(J!$A$1:$ZZ$200,MATCH($A89,J!$A$1:$A$200,0),MATCH(B$8,J!$A$1:$ZZ$1,0)),""),"")</f>
        <v/>
      </c>
      <c r="C89" s="43" t="str">
        <f>IFERROR(IF(INDEX(J!$A$1:$ZZ$200,MATCH($A89,J!$A$1:$A$200,0),MATCH(C$8,J!$A$1:$ZZ$1,0))&lt;&gt;"",INDEX(J!$A$1:$ZZ$200,MATCH($A89,J!$A$1:$A$200,0),MATCH(C$8,J!$A$1:$ZZ$1,0)),""),"")</f>
        <v/>
      </c>
      <c r="D89" s="10"/>
      <c r="E89" s="41" t="str">
        <f>IF(E88&lt;&gt;"",IF(INDEX(J!$A$1:$ZZ$200,MATCH(E88+1,J!$A$1:$A$200,0),MATCH(F$8,J!$A$1:$ZZ$1,0))&lt;&gt;"",E88+1,""),"")</f>
        <v/>
      </c>
      <c r="F89" s="43" t="str">
        <f>IFERROR(IF(INDEX(J!$A$1:$ZZ$200,MATCH($A89,J!$A$1:$A$200,0),MATCH(F$8,J!$A$1:$ZZ$1,0))&lt;&gt;"",INDEX(J!$A$1:$ZZ$200,MATCH($A89,J!$A$1:$A$200,0),MATCH(F$8,J!$A$1:$ZZ$1,0)),""),"")</f>
        <v/>
      </c>
      <c r="G89" s="43" t="str">
        <f>IFERROR(IF(INDEX(J!$A$1:$ZZ$200,MATCH($A89,J!$A$1:$A$200,0),MATCH(G$8,J!$A$1:$ZZ$1,0))&lt;&gt;"",INDEX(J!$A$1:$ZZ$200,MATCH($A89,J!$A$1:$A$200,0),MATCH(G$8,J!$A$1:$ZZ$1,0)),""),"")</f>
        <v/>
      </c>
      <c r="H89" s="43" t="str">
        <f>IFERROR(IF(INDEX(J!$A$1:$ZZ$200,MATCH($A89,J!$A$1:$A$200,0),MATCH(H$8,J!$A$1:$ZZ$1,0))&lt;&gt;"",INDEX(J!$A$1:$ZZ$200,MATCH($A89,J!$A$1:$A$200,0),MATCH(H$8,J!$A$1:$ZZ$1,0)),""),"")</f>
        <v/>
      </c>
      <c r="I89" s="43" t="str">
        <f>IFERROR(IF(INDEX(J!$A$1:$ZZ$200,MATCH($A89,J!$A$1:$A$200,0),MATCH(I$8,J!$A$1:$ZZ$1,0))&lt;&gt;"",INDEX(J!$A$1:$ZZ$200,MATCH($A89,J!$A$1:$A$200,0),MATCH(I$8,J!$A$1:$ZZ$1,0)),""),"")</f>
        <v/>
      </c>
      <c r="J89" s="44" t="str">
        <f>IFERROR(IF(INDEX(J!$A$1:$ZZ$200,MATCH($A89,J!$A$1:$A$200,0),MATCH(J$8,J!$A$1:$ZZ$1,0))&lt;&gt;"",INDEX(J!$A$1:$ZZ$200,MATCH($A89,J!$A$1:$A$200,0),MATCH(J$8,J!$A$1:$ZZ$1,0)),""),"")</f>
        <v/>
      </c>
      <c r="K89" s="10"/>
      <c r="L89" s="41" t="str">
        <f>IF(L88&lt;&gt;"",IF(INDEX(J!$A$1:$ZZ$200,MATCH(L88+1,J!$A$1:$A$200,0),MATCH(M$8,J!$A$1:$ZZ$1,0))&lt;&gt;"",L88+1,""),"")</f>
        <v/>
      </c>
      <c r="M89" s="43" t="str">
        <f>IFERROR(IF(INDEX(J!$A$1:$ZZ$200,MATCH($A89,J!$A$1:$A$200,0),MATCH(M$8,J!$A$1:$ZZ$1,0))&lt;&gt;"",INDEX(J!$A$1:$ZZ$200,MATCH($A89,J!$A$1:$A$200,0),MATCH(M$8,J!$A$1:$ZZ$1,0)),""),"")</f>
        <v/>
      </c>
      <c r="N89" s="43" t="str">
        <f>IFERROR(IF(INDEX(J!$A$1:$ZZ$200,MATCH($A89,J!$A$1:$A$200,0),MATCH(N$8,J!$A$1:$ZZ$1,0))&lt;&gt;"",INDEX(J!$A$1:$ZZ$200,MATCH($A89,J!$A$1:$A$200,0),MATCH(N$8,J!$A$1:$ZZ$1,0)),""),"")</f>
        <v/>
      </c>
      <c r="O89" s="43" t="str">
        <f>IFERROR(IF(INDEX(J!$A$1:$ZZ$200,MATCH($A89,J!$A$1:$A$200,0),MATCH(O$8,J!$A$1:$ZZ$1,0))&lt;&gt;"",INDEX(J!$A$1:$ZZ$200,MATCH($A89,J!$A$1:$A$200,0),MATCH(O$8,J!$A$1:$ZZ$1,0)),""),"")</f>
        <v/>
      </c>
      <c r="P89" s="10"/>
      <c r="Q89" s="41" t="str">
        <f>IF(Q88&lt;&gt;"",IF(INDEX(J!$A$1:$ZZ$200,MATCH(Q88+1,J!$A$1:$A$200,0),MATCH(R$8,J!$A$1:$ZZ$1,0))&lt;&gt;"",Q88+1,""),"")</f>
        <v/>
      </c>
      <c r="R89" s="43" t="str">
        <f>IFERROR(IF(INDEX(J!$A$1:$ZZ$200,MATCH($A89,J!$A$1:$A$200,0),MATCH(R$8,J!$A$1:$ZZ$1,0))&lt;&gt;"",INDEX(J!$A$1:$ZZ$200,MATCH($A89,J!$A$1:$A$200,0),MATCH(R$8,J!$A$1:$ZZ$1,0)),""),"")</f>
        <v/>
      </c>
      <c r="S89" s="43" t="str">
        <f>IFERROR(IF(INDEX(J!$A$1:$ZZ$200,MATCH($A89,J!$A$1:$A$200,0),MATCH(S$8,J!$A$1:$ZZ$1,0))&lt;&gt;"",INDEX(J!$A$1:$ZZ$200,MATCH($A89,J!$A$1:$A$200,0),MATCH(S$8,J!$A$1:$ZZ$1,0)),""),"")</f>
        <v/>
      </c>
      <c r="T89" s="43" t="str">
        <f>IFERROR(IF(INDEX(J!$A$1:$ZZ$200,MATCH($A89,J!$A$1:$A$200,0),MATCH(T$8,J!$A$1:$ZZ$1,0))&lt;&gt;"",INDEX(J!$A$1:$ZZ$200,MATCH($A89,J!$A$1:$A$200,0),MATCH(T$8,J!$A$1:$ZZ$1,0)),""),"")</f>
        <v/>
      </c>
      <c r="U89" s="43" t="str">
        <f>IFERROR(IF(INDEX(J!$A$1:$ZZ$200,MATCH($A89,J!$A$1:$A$200,0),MATCH(U$8,J!$A$1:$ZZ$1,0))&lt;&gt;"",INDEX(J!$A$1:$ZZ$200,MATCH($A89,J!$A$1:$A$200,0),MATCH(U$8,J!$A$1:$ZZ$1,0)),""),"")</f>
        <v/>
      </c>
    </row>
    <row r="90" spans="1:21">
      <c r="A90" s="41" t="str">
        <f>IF(A89&lt;&gt;"",IF(INDEX(J!$A$1:$ZZ$200,MATCH(A89+1,J!$A$1:$A$200,0),MATCH(B$8,J!$A$1:$ZZ$1,0))&lt;&gt;"",A89+1,""),"")</f>
        <v/>
      </c>
      <c r="B90" s="42" t="str">
        <f>IFERROR(IF(INDEX(J!$A$1:$ZZ$200,MATCH($A90,J!$A$1:$A$200,0),MATCH(B$8,J!$A$1:$ZZ$1,0))&lt;&gt;"",INDEX(J!$A$1:$ZZ$200,MATCH($A90,J!$A$1:$A$200,0),MATCH(B$8,J!$A$1:$ZZ$1,0)),""),"")</f>
        <v/>
      </c>
      <c r="C90" s="43" t="str">
        <f>IFERROR(IF(INDEX(J!$A$1:$ZZ$200,MATCH($A90,J!$A$1:$A$200,0),MATCH(C$8,J!$A$1:$ZZ$1,0))&lt;&gt;"",INDEX(J!$A$1:$ZZ$200,MATCH($A90,J!$A$1:$A$200,0),MATCH(C$8,J!$A$1:$ZZ$1,0)),""),"")</f>
        <v/>
      </c>
      <c r="D90" s="10"/>
      <c r="E90" s="41" t="str">
        <f>IF(E89&lt;&gt;"",IF(INDEX(J!$A$1:$ZZ$200,MATCH(E89+1,J!$A$1:$A$200,0),MATCH(F$8,J!$A$1:$ZZ$1,0))&lt;&gt;"",E89+1,""),"")</f>
        <v/>
      </c>
      <c r="F90" s="43" t="str">
        <f>IFERROR(IF(INDEX(J!$A$1:$ZZ$200,MATCH($A90,J!$A$1:$A$200,0),MATCH(F$8,J!$A$1:$ZZ$1,0))&lt;&gt;"",INDEX(J!$A$1:$ZZ$200,MATCH($A90,J!$A$1:$A$200,0),MATCH(F$8,J!$A$1:$ZZ$1,0)),""),"")</f>
        <v/>
      </c>
      <c r="G90" s="43" t="str">
        <f>IFERROR(IF(INDEX(J!$A$1:$ZZ$200,MATCH($A90,J!$A$1:$A$200,0),MATCH(G$8,J!$A$1:$ZZ$1,0))&lt;&gt;"",INDEX(J!$A$1:$ZZ$200,MATCH($A90,J!$A$1:$A$200,0),MATCH(G$8,J!$A$1:$ZZ$1,0)),""),"")</f>
        <v/>
      </c>
      <c r="H90" s="43" t="str">
        <f>IFERROR(IF(INDEX(J!$A$1:$ZZ$200,MATCH($A90,J!$A$1:$A$200,0),MATCH(H$8,J!$A$1:$ZZ$1,0))&lt;&gt;"",INDEX(J!$A$1:$ZZ$200,MATCH($A90,J!$A$1:$A$200,0),MATCH(H$8,J!$A$1:$ZZ$1,0)),""),"")</f>
        <v/>
      </c>
      <c r="I90" s="43" t="str">
        <f>IFERROR(IF(INDEX(J!$A$1:$ZZ$200,MATCH($A90,J!$A$1:$A$200,0),MATCH(I$8,J!$A$1:$ZZ$1,0))&lt;&gt;"",INDEX(J!$A$1:$ZZ$200,MATCH($A90,J!$A$1:$A$200,0),MATCH(I$8,J!$A$1:$ZZ$1,0)),""),"")</f>
        <v/>
      </c>
      <c r="J90" s="44" t="str">
        <f>IFERROR(IF(INDEX(J!$A$1:$ZZ$200,MATCH($A90,J!$A$1:$A$200,0),MATCH(J$8,J!$A$1:$ZZ$1,0))&lt;&gt;"",INDEX(J!$A$1:$ZZ$200,MATCH($A90,J!$A$1:$A$200,0),MATCH(J$8,J!$A$1:$ZZ$1,0)),""),"")</f>
        <v/>
      </c>
      <c r="K90" s="10"/>
      <c r="L90" s="41" t="str">
        <f>IF(L89&lt;&gt;"",IF(INDEX(J!$A$1:$ZZ$200,MATCH(L89+1,J!$A$1:$A$200,0),MATCH(M$8,J!$A$1:$ZZ$1,0))&lt;&gt;"",L89+1,""),"")</f>
        <v/>
      </c>
      <c r="M90" s="43" t="str">
        <f>IFERROR(IF(INDEX(J!$A$1:$ZZ$200,MATCH($A90,J!$A$1:$A$200,0),MATCH(M$8,J!$A$1:$ZZ$1,0))&lt;&gt;"",INDEX(J!$A$1:$ZZ$200,MATCH($A90,J!$A$1:$A$200,0),MATCH(M$8,J!$A$1:$ZZ$1,0)),""),"")</f>
        <v/>
      </c>
      <c r="N90" s="43" t="str">
        <f>IFERROR(IF(INDEX(J!$A$1:$ZZ$200,MATCH($A90,J!$A$1:$A$200,0),MATCH(N$8,J!$A$1:$ZZ$1,0))&lt;&gt;"",INDEX(J!$A$1:$ZZ$200,MATCH($A90,J!$A$1:$A$200,0),MATCH(N$8,J!$A$1:$ZZ$1,0)),""),"")</f>
        <v/>
      </c>
      <c r="O90" s="43" t="str">
        <f>IFERROR(IF(INDEX(J!$A$1:$ZZ$200,MATCH($A90,J!$A$1:$A$200,0),MATCH(O$8,J!$A$1:$ZZ$1,0))&lt;&gt;"",INDEX(J!$A$1:$ZZ$200,MATCH($A90,J!$A$1:$A$200,0),MATCH(O$8,J!$A$1:$ZZ$1,0)),""),"")</f>
        <v/>
      </c>
      <c r="P90" s="10"/>
      <c r="Q90" s="41" t="str">
        <f>IF(Q89&lt;&gt;"",IF(INDEX(J!$A$1:$ZZ$200,MATCH(Q89+1,J!$A$1:$A$200,0),MATCH(R$8,J!$A$1:$ZZ$1,0))&lt;&gt;"",Q89+1,""),"")</f>
        <v/>
      </c>
      <c r="R90" s="43" t="str">
        <f>IFERROR(IF(INDEX(J!$A$1:$ZZ$200,MATCH($A90,J!$A$1:$A$200,0),MATCH(R$8,J!$A$1:$ZZ$1,0))&lt;&gt;"",INDEX(J!$A$1:$ZZ$200,MATCH($A90,J!$A$1:$A$200,0),MATCH(R$8,J!$A$1:$ZZ$1,0)),""),"")</f>
        <v/>
      </c>
      <c r="S90" s="43" t="str">
        <f>IFERROR(IF(INDEX(J!$A$1:$ZZ$200,MATCH($A90,J!$A$1:$A$200,0),MATCH(S$8,J!$A$1:$ZZ$1,0))&lt;&gt;"",INDEX(J!$A$1:$ZZ$200,MATCH($A90,J!$A$1:$A$200,0),MATCH(S$8,J!$A$1:$ZZ$1,0)),""),"")</f>
        <v/>
      </c>
      <c r="T90" s="43" t="str">
        <f>IFERROR(IF(INDEX(J!$A$1:$ZZ$200,MATCH($A90,J!$A$1:$A$200,0),MATCH(T$8,J!$A$1:$ZZ$1,0))&lt;&gt;"",INDEX(J!$A$1:$ZZ$200,MATCH($A90,J!$A$1:$A$200,0),MATCH(T$8,J!$A$1:$ZZ$1,0)),""),"")</f>
        <v/>
      </c>
      <c r="U90" s="43" t="str">
        <f>IFERROR(IF(INDEX(J!$A$1:$ZZ$200,MATCH($A90,J!$A$1:$A$200,0),MATCH(U$8,J!$A$1:$ZZ$1,0))&lt;&gt;"",INDEX(J!$A$1:$ZZ$200,MATCH($A90,J!$A$1:$A$200,0),MATCH(U$8,J!$A$1:$ZZ$1,0)),""),"")</f>
        <v/>
      </c>
    </row>
    <row r="91" spans="1:21">
      <c r="A91" s="41" t="str">
        <f>IF(A90&lt;&gt;"",IF(INDEX(J!$A$1:$ZZ$200,MATCH(A90+1,J!$A$1:$A$200,0),MATCH(B$8,J!$A$1:$ZZ$1,0))&lt;&gt;"",A90+1,""),"")</f>
        <v/>
      </c>
      <c r="B91" s="42" t="str">
        <f>IFERROR(IF(INDEX(J!$A$1:$ZZ$200,MATCH($A91,J!$A$1:$A$200,0),MATCH(B$8,J!$A$1:$ZZ$1,0))&lt;&gt;"",INDEX(J!$A$1:$ZZ$200,MATCH($A91,J!$A$1:$A$200,0),MATCH(B$8,J!$A$1:$ZZ$1,0)),""),"")</f>
        <v/>
      </c>
      <c r="C91" s="43" t="str">
        <f>IFERROR(IF(INDEX(J!$A$1:$ZZ$200,MATCH($A91,J!$A$1:$A$200,0),MATCH(C$8,J!$A$1:$ZZ$1,0))&lt;&gt;"",INDEX(J!$A$1:$ZZ$200,MATCH($A91,J!$A$1:$A$200,0),MATCH(C$8,J!$A$1:$ZZ$1,0)),""),"")</f>
        <v/>
      </c>
      <c r="D91" s="10"/>
      <c r="E91" s="41" t="str">
        <f>IF(E90&lt;&gt;"",IF(INDEX(J!$A$1:$ZZ$200,MATCH(E90+1,J!$A$1:$A$200,0),MATCH(F$8,J!$A$1:$ZZ$1,0))&lt;&gt;"",E90+1,""),"")</f>
        <v/>
      </c>
      <c r="F91" s="43" t="str">
        <f>IFERROR(IF(INDEX(J!$A$1:$ZZ$200,MATCH($A91,J!$A$1:$A$200,0),MATCH(F$8,J!$A$1:$ZZ$1,0))&lt;&gt;"",INDEX(J!$A$1:$ZZ$200,MATCH($A91,J!$A$1:$A$200,0),MATCH(F$8,J!$A$1:$ZZ$1,0)),""),"")</f>
        <v/>
      </c>
      <c r="G91" s="43" t="str">
        <f>IFERROR(IF(INDEX(J!$A$1:$ZZ$200,MATCH($A91,J!$A$1:$A$200,0),MATCH(G$8,J!$A$1:$ZZ$1,0))&lt;&gt;"",INDEX(J!$A$1:$ZZ$200,MATCH($A91,J!$A$1:$A$200,0),MATCH(G$8,J!$A$1:$ZZ$1,0)),""),"")</f>
        <v/>
      </c>
      <c r="H91" s="43" t="str">
        <f>IFERROR(IF(INDEX(J!$A$1:$ZZ$200,MATCH($A91,J!$A$1:$A$200,0),MATCH(H$8,J!$A$1:$ZZ$1,0))&lt;&gt;"",INDEX(J!$A$1:$ZZ$200,MATCH($A91,J!$A$1:$A$200,0),MATCH(H$8,J!$A$1:$ZZ$1,0)),""),"")</f>
        <v/>
      </c>
      <c r="I91" s="43" t="str">
        <f>IFERROR(IF(INDEX(J!$A$1:$ZZ$200,MATCH($A91,J!$A$1:$A$200,0),MATCH(I$8,J!$A$1:$ZZ$1,0))&lt;&gt;"",INDEX(J!$A$1:$ZZ$200,MATCH($A91,J!$A$1:$A$200,0),MATCH(I$8,J!$A$1:$ZZ$1,0)),""),"")</f>
        <v/>
      </c>
      <c r="J91" s="44" t="str">
        <f>IFERROR(IF(INDEX(J!$A$1:$ZZ$200,MATCH($A91,J!$A$1:$A$200,0),MATCH(J$8,J!$A$1:$ZZ$1,0))&lt;&gt;"",INDEX(J!$A$1:$ZZ$200,MATCH($A91,J!$A$1:$A$200,0),MATCH(J$8,J!$A$1:$ZZ$1,0)),""),"")</f>
        <v/>
      </c>
      <c r="K91" s="10"/>
      <c r="L91" s="41" t="str">
        <f>IF(L90&lt;&gt;"",IF(INDEX(J!$A$1:$ZZ$200,MATCH(L90+1,J!$A$1:$A$200,0),MATCH(M$8,J!$A$1:$ZZ$1,0))&lt;&gt;"",L90+1,""),"")</f>
        <v/>
      </c>
      <c r="M91" s="43" t="str">
        <f>IFERROR(IF(INDEX(J!$A$1:$ZZ$200,MATCH($A91,J!$A$1:$A$200,0),MATCH(M$8,J!$A$1:$ZZ$1,0))&lt;&gt;"",INDEX(J!$A$1:$ZZ$200,MATCH($A91,J!$A$1:$A$200,0),MATCH(M$8,J!$A$1:$ZZ$1,0)),""),"")</f>
        <v/>
      </c>
      <c r="N91" s="43" t="str">
        <f>IFERROR(IF(INDEX(J!$A$1:$ZZ$200,MATCH($A91,J!$A$1:$A$200,0),MATCH(N$8,J!$A$1:$ZZ$1,0))&lt;&gt;"",INDEX(J!$A$1:$ZZ$200,MATCH($A91,J!$A$1:$A$200,0),MATCH(N$8,J!$A$1:$ZZ$1,0)),""),"")</f>
        <v/>
      </c>
      <c r="O91" s="43" t="str">
        <f>IFERROR(IF(INDEX(J!$A$1:$ZZ$200,MATCH($A91,J!$A$1:$A$200,0),MATCH(O$8,J!$A$1:$ZZ$1,0))&lt;&gt;"",INDEX(J!$A$1:$ZZ$200,MATCH($A91,J!$A$1:$A$200,0),MATCH(O$8,J!$A$1:$ZZ$1,0)),""),"")</f>
        <v/>
      </c>
      <c r="P91" s="10"/>
      <c r="Q91" s="41" t="str">
        <f>IF(Q90&lt;&gt;"",IF(INDEX(J!$A$1:$ZZ$200,MATCH(Q90+1,J!$A$1:$A$200,0),MATCH(R$8,J!$A$1:$ZZ$1,0))&lt;&gt;"",Q90+1,""),"")</f>
        <v/>
      </c>
      <c r="R91" s="43" t="str">
        <f>IFERROR(IF(INDEX(J!$A$1:$ZZ$200,MATCH($A91,J!$A$1:$A$200,0),MATCH(R$8,J!$A$1:$ZZ$1,0))&lt;&gt;"",INDEX(J!$A$1:$ZZ$200,MATCH($A91,J!$A$1:$A$200,0),MATCH(R$8,J!$A$1:$ZZ$1,0)),""),"")</f>
        <v/>
      </c>
      <c r="S91" s="43" t="str">
        <f>IFERROR(IF(INDEX(J!$A$1:$ZZ$200,MATCH($A91,J!$A$1:$A$200,0),MATCH(S$8,J!$A$1:$ZZ$1,0))&lt;&gt;"",INDEX(J!$A$1:$ZZ$200,MATCH($A91,J!$A$1:$A$200,0),MATCH(S$8,J!$A$1:$ZZ$1,0)),""),"")</f>
        <v/>
      </c>
      <c r="T91" s="43" t="str">
        <f>IFERROR(IF(INDEX(J!$A$1:$ZZ$200,MATCH($A91,J!$A$1:$A$200,0),MATCH(T$8,J!$A$1:$ZZ$1,0))&lt;&gt;"",INDEX(J!$A$1:$ZZ$200,MATCH($A91,J!$A$1:$A$200,0),MATCH(T$8,J!$A$1:$ZZ$1,0)),""),"")</f>
        <v/>
      </c>
      <c r="U91" s="43" t="str">
        <f>IFERROR(IF(INDEX(J!$A$1:$ZZ$200,MATCH($A91,J!$A$1:$A$200,0),MATCH(U$8,J!$A$1:$ZZ$1,0))&lt;&gt;"",INDEX(J!$A$1:$ZZ$200,MATCH($A91,J!$A$1:$A$200,0),MATCH(U$8,J!$A$1:$ZZ$1,0)),""),"")</f>
        <v/>
      </c>
    </row>
    <row r="92" spans="1:21">
      <c r="A92" s="41" t="str">
        <f>IF(A91&lt;&gt;"",IF(INDEX(J!$A$1:$ZZ$200,MATCH(A91+1,J!$A$1:$A$200,0),MATCH(B$8,J!$A$1:$ZZ$1,0))&lt;&gt;"",A91+1,""),"")</f>
        <v/>
      </c>
      <c r="B92" s="42" t="str">
        <f>IFERROR(IF(INDEX(J!$A$1:$ZZ$200,MATCH($A92,J!$A$1:$A$200,0),MATCH(B$8,J!$A$1:$ZZ$1,0))&lt;&gt;"",INDEX(J!$A$1:$ZZ$200,MATCH($A92,J!$A$1:$A$200,0),MATCH(B$8,J!$A$1:$ZZ$1,0)),""),"")</f>
        <v/>
      </c>
      <c r="C92" s="43" t="str">
        <f>IFERROR(IF(INDEX(J!$A$1:$ZZ$200,MATCH($A92,J!$A$1:$A$200,0),MATCH(C$8,J!$A$1:$ZZ$1,0))&lt;&gt;"",INDEX(J!$A$1:$ZZ$200,MATCH($A92,J!$A$1:$A$200,0),MATCH(C$8,J!$A$1:$ZZ$1,0)),""),"")</f>
        <v/>
      </c>
      <c r="D92" s="10"/>
      <c r="E92" s="41" t="str">
        <f>IF(E91&lt;&gt;"",IF(INDEX(J!$A$1:$ZZ$200,MATCH(E91+1,J!$A$1:$A$200,0),MATCH(F$8,J!$A$1:$ZZ$1,0))&lt;&gt;"",E91+1,""),"")</f>
        <v/>
      </c>
      <c r="F92" s="43" t="str">
        <f>IFERROR(IF(INDEX(J!$A$1:$ZZ$200,MATCH($A92,J!$A$1:$A$200,0),MATCH(F$8,J!$A$1:$ZZ$1,0))&lt;&gt;"",INDEX(J!$A$1:$ZZ$200,MATCH($A92,J!$A$1:$A$200,0),MATCH(F$8,J!$A$1:$ZZ$1,0)),""),"")</f>
        <v/>
      </c>
      <c r="G92" s="43" t="str">
        <f>IFERROR(IF(INDEX(J!$A$1:$ZZ$200,MATCH($A92,J!$A$1:$A$200,0),MATCH(G$8,J!$A$1:$ZZ$1,0))&lt;&gt;"",INDEX(J!$A$1:$ZZ$200,MATCH($A92,J!$A$1:$A$200,0),MATCH(G$8,J!$A$1:$ZZ$1,0)),""),"")</f>
        <v/>
      </c>
      <c r="H92" s="43" t="str">
        <f>IFERROR(IF(INDEX(J!$A$1:$ZZ$200,MATCH($A92,J!$A$1:$A$200,0),MATCH(H$8,J!$A$1:$ZZ$1,0))&lt;&gt;"",INDEX(J!$A$1:$ZZ$200,MATCH($A92,J!$A$1:$A$200,0),MATCH(H$8,J!$A$1:$ZZ$1,0)),""),"")</f>
        <v/>
      </c>
      <c r="I92" s="43" t="str">
        <f>IFERROR(IF(INDEX(J!$A$1:$ZZ$200,MATCH($A92,J!$A$1:$A$200,0),MATCH(I$8,J!$A$1:$ZZ$1,0))&lt;&gt;"",INDEX(J!$A$1:$ZZ$200,MATCH($A92,J!$A$1:$A$200,0),MATCH(I$8,J!$A$1:$ZZ$1,0)),""),"")</f>
        <v/>
      </c>
      <c r="J92" s="44" t="str">
        <f>IFERROR(IF(INDEX(J!$A$1:$ZZ$200,MATCH($A92,J!$A$1:$A$200,0),MATCH(J$8,J!$A$1:$ZZ$1,0))&lt;&gt;"",INDEX(J!$A$1:$ZZ$200,MATCH($A92,J!$A$1:$A$200,0),MATCH(J$8,J!$A$1:$ZZ$1,0)),""),"")</f>
        <v/>
      </c>
      <c r="K92" s="10"/>
      <c r="L92" s="41" t="str">
        <f>IF(L91&lt;&gt;"",IF(INDEX(J!$A$1:$ZZ$200,MATCH(L91+1,J!$A$1:$A$200,0),MATCH(M$8,J!$A$1:$ZZ$1,0))&lt;&gt;"",L91+1,""),"")</f>
        <v/>
      </c>
      <c r="M92" s="43" t="str">
        <f>IFERROR(IF(INDEX(J!$A$1:$ZZ$200,MATCH($A92,J!$A$1:$A$200,0),MATCH(M$8,J!$A$1:$ZZ$1,0))&lt;&gt;"",INDEX(J!$A$1:$ZZ$200,MATCH($A92,J!$A$1:$A$200,0),MATCH(M$8,J!$A$1:$ZZ$1,0)),""),"")</f>
        <v/>
      </c>
      <c r="N92" s="43" t="str">
        <f>IFERROR(IF(INDEX(J!$A$1:$ZZ$200,MATCH($A92,J!$A$1:$A$200,0),MATCH(N$8,J!$A$1:$ZZ$1,0))&lt;&gt;"",INDEX(J!$A$1:$ZZ$200,MATCH($A92,J!$A$1:$A$200,0),MATCH(N$8,J!$A$1:$ZZ$1,0)),""),"")</f>
        <v/>
      </c>
      <c r="O92" s="43" t="str">
        <f>IFERROR(IF(INDEX(J!$A$1:$ZZ$200,MATCH($A92,J!$A$1:$A$200,0),MATCH(O$8,J!$A$1:$ZZ$1,0))&lt;&gt;"",INDEX(J!$A$1:$ZZ$200,MATCH($A92,J!$A$1:$A$200,0),MATCH(O$8,J!$A$1:$ZZ$1,0)),""),"")</f>
        <v/>
      </c>
      <c r="P92" s="10"/>
      <c r="Q92" s="41" t="str">
        <f>IF(Q91&lt;&gt;"",IF(INDEX(J!$A$1:$ZZ$200,MATCH(Q91+1,J!$A$1:$A$200,0),MATCH(R$8,J!$A$1:$ZZ$1,0))&lt;&gt;"",Q91+1,""),"")</f>
        <v/>
      </c>
      <c r="R92" s="43" t="str">
        <f>IFERROR(IF(INDEX(J!$A$1:$ZZ$200,MATCH($A92,J!$A$1:$A$200,0),MATCH(R$8,J!$A$1:$ZZ$1,0))&lt;&gt;"",INDEX(J!$A$1:$ZZ$200,MATCH($A92,J!$A$1:$A$200,0),MATCH(R$8,J!$A$1:$ZZ$1,0)),""),"")</f>
        <v/>
      </c>
      <c r="S92" s="43" t="str">
        <f>IFERROR(IF(INDEX(J!$A$1:$ZZ$200,MATCH($A92,J!$A$1:$A$200,0),MATCH(S$8,J!$A$1:$ZZ$1,0))&lt;&gt;"",INDEX(J!$A$1:$ZZ$200,MATCH($A92,J!$A$1:$A$200,0),MATCH(S$8,J!$A$1:$ZZ$1,0)),""),"")</f>
        <v/>
      </c>
      <c r="T92" s="43" t="str">
        <f>IFERROR(IF(INDEX(J!$A$1:$ZZ$200,MATCH($A92,J!$A$1:$A$200,0),MATCH(T$8,J!$A$1:$ZZ$1,0))&lt;&gt;"",INDEX(J!$A$1:$ZZ$200,MATCH($A92,J!$A$1:$A$200,0),MATCH(T$8,J!$A$1:$ZZ$1,0)),""),"")</f>
        <v/>
      </c>
      <c r="U92" s="43" t="str">
        <f>IFERROR(IF(INDEX(J!$A$1:$ZZ$200,MATCH($A92,J!$A$1:$A$200,0),MATCH(U$8,J!$A$1:$ZZ$1,0))&lt;&gt;"",INDEX(J!$A$1:$ZZ$200,MATCH($A92,J!$A$1:$A$200,0),MATCH(U$8,J!$A$1:$ZZ$1,0)),""),"")</f>
        <v/>
      </c>
    </row>
    <row r="93" spans="1:21">
      <c r="A93" s="41" t="str">
        <f>IF(A92&lt;&gt;"",IF(INDEX(J!$A$1:$ZZ$200,MATCH(A92+1,J!$A$1:$A$200,0),MATCH(B$8,J!$A$1:$ZZ$1,0))&lt;&gt;"",A92+1,""),"")</f>
        <v/>
      </c>
      <c r="B93" s="42" t="str">
        <f>IFERROR(IF(INDEX(J!$A$1:$ZZ$200,MATCH($A93,J!$A$1:$A$200,0),MATCH(B$8,J!$A$1:$ZZ$1,0))&lt;&gt;"",INDEX(J!$A$1:$ZZ$200,MATCH($A93,J!$A$1:$A$200,0),MATCH(B$8,J!$A$1:$ZZ$1,0)),""),"")</f>
        <v/>
      </c>
      <c r="C93" s="43" t="str">
        <f>IFERROR(IF(INDEX(J!$A$1:$ZZ$200,MATCH($A93,J!$A$1:$A$200,0),MATCH(C$8,J!$A$1:$ZZ$1,0))&lt;&gt;"",INDEX(J!$A$1:$ZZ$200,MATCH($A93,J!$A$1:$A$200,0),MATCH(C$8,J!$A$1:$ZZ$1,0)),""),"")</f>
        <v/>
      </c>
      <c r="D93" s="10"/>
      <c r="E93" s="41" t="str">
        <f>IF(E92&lt;&gt;"",IF(INDEX(J!$A$1:$ZZ$200,MATCH(E92+1,J!$A$1:$A$200,0),MATCH(F$8,J!$A$1:$ZZ$1,0))&lt;&gt;"",E92+1,""),"")</f>
        <v/>
      </c>
      <c r="F93" s="43" t="str">
        <f>IFERROR(IF(INDEX(J!$A$1:$ZZ$200,MATCH($A93,J!$A$1:$A$200,0),MATCH(F$8,J!$A$1:$ZZ$1,0))&lt;&gt;"",INDEX(J!$A$1:$ZZ$200,MATCH($A93,J!$A$1:$A$200,0),MATCH(F$8,J!$A$1:$ZZ$1,0)),""),"")</f>
        <v/>
      </c>
      <c r="G93" s="43" t="str">
        <f>IFERROR(IF(INDEX(J!$A$1:$ZZ$200,MATCH($A93,J!$A$1:$A$200,0),MATCH(G$8,J!$A$1:$ZZ$1,0))&lt;&gt;"",INDEX(J!$A$1:$ZZ$200,MATCH($A93,J!$A$1:$A$200,0),MATCH(G$8,J!$A$1:$ZZ$1,0)),""),"")</f>
        <v/>
      </c>
      <c r="H93" s="43" t="str">
        <f>IFERROR(IF(INDEX(J!$A$1:$ZZ$200,MATCH($A93,J!$A$1:$A$200,0),MATCH(H$8,J!$A$1:$ZZ$1,0))&lt;&gt;"",INDEX(J!$A$1:$ZZ$200,MATCH($A93,J!$A$1:$A$200,0),MATCH(H$8,J!$A$1:$ZZ$1,0)),""),"")</f>
        <v/>
      </c>
      <c r="I93" s="43" t="str">
        <f>IFERROR(IF(INDEX(J!$A$1:$ZZ$200,MATCH($A93,J!$A$1:$A$200,0),MATCH(I$8,J!$A$1:$ZZ$1,0))&lt;&gt;"",INDEX(J!$A$1:$ZZ$200,MATCH($A93,J!$A$1:$A$200,0),MATCH(I$8,J!$A$1:$ZZ$1,0)),""),"")</f>
        <v/>
      </c>
      <c r="J93" s="44" t="str">
        <f>IFERROR(IF(INDEX(J!$A$1:$ZZ$200,MATCH($A93,J!$A$1:$A$200,0),MATCH(J$8,J!$A$1:$ZZ$1,0))&lt;&gt;"",INDEX(J!$A$1:$ZZ$200,MATCH($A93,J!$A$1:$A$200,0),MATCH(J$8,J!$A$1:$ZZ$1,0)),""),"")</f>
        <v/>
      </c>
      <c r="K93" s="10"/>
      <c r="L93" s="41" t="str">
        <f>IF(L92&lt;&gt;"",IF(INDEX(J!$A$1:$ZZ$200,MATCH(L92+1,J!$A$1:$A$200,0),MATCH(M$8,J!$A$1:$ZZ$1,0))&lt;&gt;"",L92+1,""),"")</f>
        <v/>
      </c>
      <c r="M93" s="43" t="str">
        <f>IFERROR(IF(INDEX(J!$A$1:$ZZ$200,MATCH($A93,J!$A$1:$A$200,0),MATCH(M$8,J!$A$1:$ZZ$1,0))&lt;&gt;"",INDEX(J!$A$1:$ZZ$200,MATCH($A93,J!$A$1:$A$200,0),MATCH(M$8,J!$A$1:$ZZ$1,0)),""),"")</f>
        <v/>
      </c>
      <c r="N93" s="43" t="str">
        <f>IFERROR(IF(INDEX(J!$A$1:$ZZ$200,MATCH($A93,J!$A$1:$A$200,0),MATCH(N$8,J!$A$1:$ZZ$1,0))&lt;&gt;"",INDEX(J!$A$1:$ZZ$200,MATCH($A93,J!$A$1:$A$200,0),MATCH(N$8,J!$A$1:$ZZ$1,0)),""),"")</f>
        <v/>
      </c>
      <c r="O93" s="43" t="str">
        <f>IFERROR(IF(INDEX(J!$A$1:$ZZ$200,MATCH($A93,J!$A$1:$A$200,0),MATCH(O$8,J!$A$1:$ZZ$1,0))&lt;&gt;"",INDEX(J!$A$1:$ZZ$200,MATCH($A93,J!$A$1:$A$200,0),MATCH(O$8,J!$A$1:$ZZ$1,0)),""),"")</f>
        <v/>
      </c>
      <c r="P93" s="10"/>
      <c r="Q93" s="41" t="str">
        <f>IF(Q92&lt;&gt;"",IF(INDEX(J!$A$1:$ZZ$200,MATCH(Q92+1,J!$A$1:$A$200,0),MATCH(R$8,J!$A$1:$ZZ$1,0))&lt;&gt;"",Q92+1,""),"")</f>
        <v/>
      </c>
      <c r="R93" s="43" t="str">
        <f>IFERROR(IF(INDEX(J!$A$1:$ZZ$200,MATCH($A93,J!$A$1:$A$200,0),MATCH(R$8,J!$A$1:$ZZ$1,0))&lt;&gt;"",INDEX(J!$A$1:$ZZ$200,MATCH($A93,J!$A$1:$A$200,0),MATCH(R$8,J!$A$1:$ZZ$1,0)),""),"")</f>
        <v/>
      </c>
      <c r="S93" s="43" t="str">
        <f>IFERROR(IF(INDEX(J!$A$1:$ZZ$200,MATCH($A93,J!$A$1:$A$200,0),MATCH(S$8,J!$A$1:$ZZ$1,0))&lt;&gt;"",INDEX(J!$A$1:$ZZ$200,MATCH($A93,J!$A$1:$A$200,0),MATCH(S$8,J!$A$1:$ZZ$1,0)),""),"")</f>
        <v/>
      </c>
      <c r="T93" s="43" t="str">
        <f>IFERROR(IF(INDEX(J!$A$1:$ZZ$200,MATCH($A93,J!$A$1:$A$200,0),MATCH(T$8,J!$A$1:$ZZ$1,0))&lt;&gt;"",INDEX(J!$A$1:$ZZ$200,MATCH($A93,J!$A$1:$A$200,0),MATCH(T$8,J!$A$1:$ZZ$1,0)),""),"")</f>
        <v/>
      </c>
      <c r="U93" s="43" t="str">
        <f>IFERROR(IF(INDEX(J!$A$1:$ZZ$200,MATCH($A93,J!$A$1:$A$200,0),MATCH(U$8,J!$A$1:$ZZ$1,0))&lt;&gt;"",INDEX(J!$A$1:$ZZ$200,MATCH($A93,J!$A$1:$A$200,0),MATCH(U$8,J!$A$1:$ZZ$1,0)),""),"")</f>
        <v/>
      </c>
    </row>
    <row r="94" spans="1:21">
      <c r="A94" s="41" t="str">
        <f>IF(A93&lt;&gt;"",IF(INDEX(J!$A$1:$ZZ$200,MATCH(A93+1,J!$A$1:$A$200,0),MATCH(B$8,J!$A$1:$ZZ$1,0))&lt;&gt;"",A93+1,""),"")</f>
        <v/>
      </c>
      <c r="B94" s="42" t="str">
        <f>IFERROR(IF(INDEX(J!$A$1:$ZZ$200,MATCH($A94,J!$A$1:$A$200,0),MATCH(B$8,J!$A$1:$ZZ$1,0))&lt;&gt;"",INDEX(J!$A$1:$ZZ$200,MATCH($A94,J!$A$1:$A$200,0),MATCH(B$8,J!$A$1:$ZZ$1,0)),""),"")</f>
        <v/>
      </c>
      <c r="C94" s="43" t="str">
        <f>IFERROR(IF(INDEX(J!$A$1:$ZZ$200,MATCH($A94,J!$A$1:$A$200,0),MATCH(C$8,J!$A$1:$ZZ$1,0))&lt;&gt;"",INDEX(J!$A$1:$ZZ$200,MATCH($A94,J!$A$1:$A$200,0),MATCH(C$8,J!$A$1:$ZZ$1,0)),""),"")</f>
        <v/>
      </c>
      <c r="D94" s="10"/>
      <c r="E94" s="41" t="str">
        <f>IF(E93&lt;&gt;"",IF(INDEX(J!$A$1:$ZZ$200,MATCH(E93+1,J!$A$1:$A$200,0),MATCH(F$8,J!$A$1:$ZZ$1,0))&lt;&gt;"",E93+1,""),"")</f>
        <v/>
      </c>
      <c r="F94" s="43" t="str">
        <f>IFERROR(IF(INDEX(J!$A$1:$ZZ$200,MATCH($A94,J!$A$1:$A$200,0),MATCH(F$8,J!$A$1:$ZZ$1,0))&lt;&gt;"",INDEX(J!$A$1:$ZZ$200,MATCH($A94,J!$A$1:$A$200,0),MATCH(F$8,J!$A$1:$ZZ$1,0)),""),"")</f>
        <v/>
      </c>
      <c r="G94" s="43" t="str">
        <f>IFERROR(IF(INDEX(J!$A$1:$ZZ$200,MATCH($A94,J!$A$1:$A$200,0),MATCH(G$8,J!$A$1:$ZZ$1,0))&lt;&gt;"",INDEX(J!$A$1:$ZZ$200,MATCH($A94,J!$A$1:$A$200,0),MATCH(G$8,J!$A$1:$ZZ$1,0)),""),"")</f>
        <v/>
      </c>
      <c r="H94" s="43" t="str">
        <f>IFERROR(IF(INDEX(J!$A$1:$ZZ$200,MATCH($A94,J!$A$1:$A$200,0),MATCH(H$8,J!$A$1:$ZZ$1,0))&lt;&gt;"",INDEX(J!$A$1:$ZZ$200,MATCH($A94,J!$A$1:$A$200,0),MATCH(H$8,J!$A$1:$ZZ$1,0)),""),"")</f>
        <v/>
      </c>
      <c r="I94" s="43" t="str">
        <f>IFERROR(IF(INDEX(J!$A$1:$ZZ$200,MATCH($A94,J!$A$1:$A$200,0),MATCH(I$8,J!$A$1:$ZZ$1,0))&lt;&gt;"",INDEX(J!$A$1:$ZZ$200,MATCH($A94,J!$A$1:$A$200,0),MATCH(I$8,J!$A$1:$ZZ$1,0)),""),"")</f>
        <v/>
      </c>
      <c r="J94" s="44" t="str">
        <f>IFERROR(IF(INDEX(J!$A$1:$ZZ$200,MATCH($A94,J!$A$1:$A$200,0),MATCH(J$8,J!$A$1:$ZZ$1,0))&lt;&gt;"",INDEX(J!$A$1:$ZZ$200,MATCH($A94,J!$A$1:$A$200,0),MATCH(J$8,J!$A$1:$ZZ$1,0)),""),"")</f>
        <v/>
      </c>
      <c r="K94" s="10"/>
      <c r="L94" s="41" t="str">
        <f>IF(L93&lt;&gt;"",IF(INDEX(J!$A$1:$ZZ$200,MATCH(L93+1,J!$A$1:$A$200,0),MATCH(M$8,J!$A$1:$ZZ$1,0))&lt;&gt;"",L93+1,""),"")</f>
        <v/>
      </c>
      <c r="M94" s="43" t="str">
        <f>IFERROR(IF(INDEX(J!$A$1:$ZZ$200,MATCH($A94,J!$A$1:$A$200,0),MATCH(M$8,J!$A$1:$ZZ$1,0))&lt;&gt;"",INDEX(J!$A$1:$ZZ$200,MATCH($A94,J!$A$1:$A$200,0),MATCH(M$8,J!$A$1:$ZZ$1,0)),""),"")</f>
        <v/>
      </c>
      <c r="N94" s="43" t="str">
        <f>IFERROR(IF(INDEX(J!$A$1:$ZZ$200,MATCH($A94,J!$A$1:$A$200,0),MATCH(N$8,J!$A$1:$ZZ$1,0))&lt;&gt;"",INDEX(J!$A$1:$ZZ$200,MATCH($A94,J!$A$1:$A$200,0),MATCH(N$8,J!$A$1:$ZZ$1,0)),""),"")</f>
        <v/>
      </c>
      <c r="O94" s="43" t="str">
        <f>IFERROR(IF(INDEX(J!$A$1:$ZZ$200,MATCH($A94,J!$A$1:$A$200,0),MATCH(O$8,J!$A$1:$ZZ$1,0))&lt;&gt;"",INDEX(J!$A$1:$ZZ$200,MATCH($A94,J!$A$1:$A$200,0),MATCH(O$8,J!$A$1:$ZZ$1,0)),""),"")</f>
        <v/>
      </c>
      <c r="P94" s="10"/>
      <c r="Q94" s="41" t="str">
        <f>IF(Q93&lt;&gt;"",IF(INDEX(J!$A$1:$ZZ$200,MATCH(Q93+1,J!$A$1:$A$200,0),MATCH(R$8,J!$A$1:$ZZ$1,0))&lt;&gt;"",Q93+1,""),"")</f>
        <v/>
      </c>
      <c r="R94" s="43" t="str">
        <f>IFERROR(IF(INDEX(J!$A$1:$ZZ$200,MATCH($A94,J!$A$1:$A$200,0),MATCH(R$8,J!$A$1:$ZZ$1,0))&lt;&gt;"",INDEX(J!$A$1:$ZZ$200,MATCH($A94,J!$A$1:$A$200,0),MATCH(R$8,J!$A$1:$ZZ$1,0)),""),"")</f>
        <v/>
      </c>
      <c r="S94" s="43" t="str">
        <f>IFERROR(IF(INDEX(J!$A$1:$ZZ$200,MATCH($A94,J!$A$1:$A$200,0),MATCH(S$8,J!$A$1:$ZZ$1,0))&lt;&gt;"",INDEX(J!$A$1:$ZZ$200,MATCH($A94,J!$A$1:$A$200,0),MATCH(S$8,J!$A$1:$ZZ$1,0)),""),"")</f>
        <v/>
      </c>
      <c r="T94" s="43" t="str">
        <f>IFERROR(IF(INDEX(J!$A$1:$ZZ$200,MATCH($A94,J!$A$1:$A$200,0),MATCH(T$8,J!$A$1:$ZZ$1,0))&lt;&gt;"",INDEX(J!$A$1:$ZZ$200,MATCH($A94,J!$A$1:$A$200,0),MATCH(T$8,J!$A$1:$ZZ$1,0)),""),"")</f>
        <v/>
      </c>
      <c r="U94" s="43" t="str">
        <f>IFERROR(IF(INDEX(J!$A$1:$ZZ$200,MATCH($A94,J!$A$1:$A$200,0),MATCH(U$8,J!$A$1:$ZZ$1,0))&lt;&gt;"",INDEX(J!$A$1:$ZZ$200,MATCH($A94,J!$A$1:$A$200,0),MATCH(U$8,J!$A$1:$ZZ$1,0)),""),"")</f>
        <v/>
      </c>
    </row>
    <row r="95" spans="1:21">
      <c r="A95" s="41" t="str">
        <f>IF(A94&lt;&gt;"",IF(INDEX(J!$A$1:$ZZ$200,MATCH(A94+1,J!$A$1:$A$200,0),MATCH(B$8,J!$A$1:$ZZ$1,0))&lt;&gt;"",A94+1,""),"")</f>
        <v/>
      </c>
      <c r="B95" s="42" t="str">
        <f>IFERROR(IF(INDEX(J!$A$1:$ZZ$200,MATCH($A95,J!$A$1:$A$200,0),MATCH(B$8,J!$A$1:$ZZ$1,0))&lt;&gt;"",INDEX(J!$A$1:$ZZ$200,MATCH($A95,J!$A$1:$A$200,0),MATCH(B$8,J!$A$1:$ZZ$1,0)),""),"")</f>
        <v/>
      </c>
      <c r="C95" s="43" t="str">
        <f>IFERROR(IF(INDEX(J!$A$1:$ZZ$200,MATCH($A95,J!$A$1:$A$200,0),MATCH(C$8,J!$A$1:$ZZ$1,0))&lt;&gt;"",INDEX(J!$A$1:$ZZ$200,MATCH($A95,J!$A$1:$A$200,0),MATCH(C$8,J!$A$1:$ZZ$1,0)),""),"")</f>
        <v/>
      </c>
      <c r="D95" s="10"/>
      <c r="E95" s="41" t="str">
        <f>IF(E94&lt;&gt;"",IF(INDEX(J!$A$1:$ZZ$200,MATCH(E94+1,J!$A$1:$A$200,0),MATCH(F$8,J!$A$1:$ZZ$1,0))&lt;&gt;"",E94+1,""),"")</f>
        <v/>
      </c>
      <c r="F95" s="43" t="str">
        <f>IFERROR(IF(INDEX(J!$A$1:$ZZ$200,MATCH($A95,J!$A$1:$A$200,0),MATCH(F$8,J!$A$1:$ZZ$1,0))&lt;&gt;"",INDEX(J!$A$1:$ZZ$200,MATCH($A95,J!$A$1:$A$200,0),MATCH(F$8,J!$A$1:$ZZ$1,0)),""),"")</f>
        <v/>
      </c>
      <c r="G95" s="43" t="str">
        <f>IFERROR(IF(INDEX(J!$A$1:$ZZ$200,MATCH($A95,J!$A$1:$A$200,0),MATCH(G$8,J!$A$1:$ZZ$1,0))&lt;&gt;"",INDEX(J!$A$1:$ZZ$200,MATCH($A95,J!$A$1:$A$200,0),MATCH(G$8,J!$A$1:$ZZ$1,0)),""),"")</f>
        <v/>
      </c>
      <c r="H95" s="43" t="str">
        <f>IFERROR(IF(INDEX(J!$A$1:$ZZ$200,MATCH($A95,J!$A$1:$A$200,0),MATCH(H$8,J!$A$1:$ZZ$1,0))&lt;&gt;"",INDEX(J!$A$1:$ZZ$200,MATCH($A95,J!$A$1:$A$200,0),MATCH(H$8,J!$A$1:$ZZ$1,0)),""),"")</f>
        <v/>
      </c>
      <c r="I95" s="43" t="str">
        <f>IFERROR(IF(INDEX(J!$A$1:$ZZ$200,MATCH($A95,J!$A$1:$A$200,0),MATCH(I$8,J!$A$1:$ZZ$1,0))&lt;&gt;"",INDEX(J!$A$1:$ZZ$200,MATCH($A95,J!$A$1:$A$200,0),MATCH(I$8,J!$A$1:$ZZ$1,0)),""),"")</f>
        <v/>
      </c>
      <c r="J95" s="44" t="str">
        <f>IFERROR(IF(INDEX(J!$A$1:$ZZ$200,MATCH($A95,J!$A$1:$A$200,0),MATCH(J$8,J!$A$1:$ZZ$1,0))&lt;&gt;"",INDEX(J!$A$1:$ZZ$200,MATCH($A95,J!$A$1:$A$200,0),MATCH(J$8,J!$A$1:$ZZ$1,0)),""),"")</f>
        <v/>
      </c>
      <c r="K95" s="10"/>
      <c r="L95" s="41" t="str">
        <f>IF(L94&lt;&gt;"",IF(INDEX(J!$A$1:$ZZ$200,MATCH(L94+1,J!$A$1:$A$200,0),MATCH(M$8,J!$A$1:$ZZ$1,0))&lt;&gt;"",L94+1,""),"")</f>
        <v/>
      </c>
      <c r="M95" s="43" t="str">
        <f>IFERROR(IF(INDEX(J!$A$1:$ZZ$200,MATCH($A95,J!$A$1:$A$200,0),MATCH(M$8,J!$A$1:$ZZ$1,0))&lt;&gt;"",INDEX(J!$A$1:$ZZ$200,MATCH($A95,J!$A$1:$A$200,0),MATCH(M$8,J!$A$1:$ZZ$1,0)),""),"")</f>
        <v/>
      </c>
      <c r="N95" s="43" t="str">
        <f>IFERROR(IF(INDEX(J!$A$1:$ZZ$200,MATCH($A95,J!$A$1:$A$200,0),MATCH(N$8,J!$A$1:$ZZ$1,0))&lt;&gt;"",INDEX(J!$A$1:$ZZ$200,MATCH($A95,J!$A$1:$A$200,0),MATCH(N$8,J!$A$1:$ZZ$1,0)),""),"")</f>
        <v/>
      </c>
      <c r="O95" s="43" t="str">
        <f>IFERROR(IF(INDEX(J!$A$1:$ZZ$200,MATCH($A95,J!$A$1:$A$200,0),MATCH(O$8,J!$A$1:$ZZ$1,0))&lt;&gt;"",INDEX(J!$A$1:$ZZ$200,MATCH($A95,J!$A$1:$A$200,0),MATCH(O$8,J!$A$1:$ZZ$1,0)),""),"")</f>
        <v/>
      </c>
      <c r="P95" s="10"/>
      <c r="Q95" s="41" t="str">
        <f>IF(Q94&lt;&gt;"",IF(INDEX(J!$A$1:$ZZ$200,MATCH(Q94+1,J!$A$1:$A$200,0),MATCH(R$8,J!$A$1:$ZZ$1,0))&lt;&gt;"",Q94+1,""),"")</f>
        <v/>
      </c>
      <c r="R95" s="43" t="str">
        <f>IFERROR(IF(INDEX(J!$A$1:$ZZ$200,MATCH($A95,J!$A$1:$A$200,0),MATCH(R$8,J!$A$1:$ZZ$1,0))&lt;&gt;"",INDEX(J!$A$1:$ZZ$200,MATCH($A95,J!$A$1:$A$200,0),MATCH(R$8,J!$A$1:$ZZ$1,0)),""),"")</f>
        <v/>
      </c>
      <c r="S95" s="43" t="str">
        <f>IFERROR(IF(INDEX(J!$A$1:$ZZ$200,MATCH($A95,J!$A$1:$A$200,0),MATCH(S$8,J!$A$1:$ZZ$1,0))&lt;&gt;"",INDEX(J!$A$1:$ZZ$200,MATCH($A95,J!$A$1:$A$200,0),MATCH(S$8,J!$A$1:$ZZ$1,0)),""),"")</f>
        <v/>
      </c>
      <c r="T95" s="43" t="str">
        <f>IFERROR(IF(INDEX(J!$A$1:$ZZ$200,MATCH($A95,J!$A$1:$A$200,0),MATCH(T$8,J!$A$1:$ZZ$1,0))&lt;&gt;"",INDEX(J!$A$1:$ZZ$200,MATCH($A95,J!$A$1:$A$200,0),MATCH(T$8,J!$A$1:$ZZ$1,0)),""),"")</f>
        <v/>
      </c>
      <c r="U95" s="43" t="str">
        <f>IFERROR(IF(INDEX(J!$A$1:$ZZ$200,MATCH($A95,J!$A$1:$A$200,0),MATCH(U$8,J!$A$1:$ZZ$1,0))&lt;&gt;"",INDEX(J!$A$1:$ZZ$200,MATCH($A95,J!$A$1:$A$200,0),MATCH(U$8,J!$A$1:$ZZ$1,0)),""),"")</f>
        <v/>
      </c>
    </row>
    <row r="96" spans="1:21">
      <c r="A96" s="41" t="str">
        <f>IF(A95&lt;&gt;"",IF(INDEX(J!$A$1:$ZZ$200,MATCH(A95+1,J!$A$1:$A$200,0),MATCH(B$8,J!$A$1:$ZZ$1,0))&lt;&gt;"",A95+1,""),"")</f>
        <v/>
      </c>
      <c r="B96" s="42" t="str">
        <f>IFERROR(IF(INDEX(J!$A$1:$ZZ$200,MATCH($A96,J!$A$1:$A$200,0),MATCH(B$8,J!$A$1:$ZZ$1,0))&lt;&gt;"",INDEX(J!$A$1:$ZZ$200,MATCH($A96,J!$A$1:$A$200,0),MATCH(B$8,J!$A$1:$ZZ$1,0)),""),"")</f>
        <v/>
      </c>
      <c r="C96" s="43" t="str">
        <f>IFERROR(IF(INDEX(J!$A$1:$ZZ$200,MATCH($A96,J!$A$1:$A$200,0),MATCH(C$8,J!$A$1:$ZZ$1,0))&lt;&gt;"",INDEX(J!$A$1:$ZZ$200,MATCH($A96,J!$A$1:$A$200,0),MATCH(C$8,J!$A$1:$ZZ$1,0)),""),"")</f>
        <v/>
      </c>
      <c r="D96" s="10"/>
      <c r="E96" s="41" t="str">
        <f>IF(E95&lt;&gt;"",IF(INDEX(J!$A$1:$ZZ$200,MATCH(E95+1,J!$A$1:$A$200,0),MATCH(F$8,J!$A$1:$ZZ$1,0))&lt;&gt;"",E95+1,""),"")</f>
        <v/>
      </c>
      <c r="F96" s="43" t="str">
        <f>IFERROR(IF(INDEX(J!$A$1:$ZZ$200,MATCH($A96,J!$A$1:$A$200,0),MATCH(F$8,J!$A$1:$ZZ$1,0))&lt;&gt;"",INDEX(J!$A$1:$ZZ$200,MATCH($A96,J!$A$1:$A$200,0),MATCH(F$8,J!$A$1:$ZZ$1,0)),""),"")</f>
        <v/>
      </c>
      <c r="G96" s="43" t="str">
        <f>IFERROR(IF(INDEX(J!$A$1:$ZZ$200,MATCH($A96,J!$A$1:$A$200,0),MATCH(G$8,J!$A$1:$ZZ$1,0))&lt;&gt;"",INDEX(J!$A$1:$ZZ$200,MATCH($A96,J!$A$1:$A$200,0),MATCH(G$8,J!$A$1:$ZZ$1,0)),""),"")</f>
        <v/>
      </c>
      <c r="H96" s="43" t="str">
        <f>IFERROR(IF(INDEX(J!$A$1:$ZZ$200,MATCH($A96,J!$A$1:$A$200,0),MATCH(H$8,J!$A$1:$ZZ$1,0))&lt;&gt;"",INDEX(J!$A$1:$ZZ$200,MATCH($A96,J!$A$1:$A$200,0),MATCH(H$8,J!$A$1:$ZZ$1,0)),""),"")</f>
        <v/>
      </c>
      <c r="I96" s="43" t="str">
        <f>IFERROR(IF(INDEX(J!$A$1:$ZZ$200,MATCH($A96,J!$A$1:$A$200,0),MATCH(I$8,J!$A$1:$ZZ$1,0))&lt;&gt;"",INDEX(J!$A$1:$ZZ$200,MATCH($A96,J!$A$1:$A$200,0),MATCH(I$8,J!$A$1:$ZZ$1,0)),""),"")</f>
        <v/>
      </c>
      <c r="J96" s="44" t="str">
        <f>IFERROR(IF(INDEX(J!$A$1:$ZZ$200,MATCH($A96,J!$A$1:$A$200,0),MATCH(J$8,J!$A$1:$ZZ$1,0))&lt;&gt;"",INDEX(J!$A$1:$ZZ$200,MATCH($A96,J!$A$1:$A$200,0),MATCH(J$8,J!$A$1:$ZZ$1,0)),""),"")</f>
        <v/>
      </c>
      <c r="K96" s="10"/>
      <c r="L96" s="41" t="str">
        <f>IF(L95&lt;&gt;"",IF(INDEX(J!$A$1:$ZZ$200,MATCH(L95+1,J!$A$1:$A$200,0),MATCH(M$8,J!$A$1:$ZZ$1,0))&lt;&gt;"",L95+1,""),"")</f>
        <v/>
      </c>
      <c r="M96" s="43" t="str">
        <f>IFERROR(IF(INDEX(J!$A$1:$ZZ$200,MATCH($A96,J!$A$1:$A$200,0),MATCH(M$8,J!$A$1:$ZZ$1,0))&lt;&gt;"",INDEX(J!$A$1:$ZZ$200,MATCH($A96,J!$A$1:$A$200,0),MATCH(M$8,J!$A$1:$ZZ$1,0)),""),"")</f>
        <v/>
      </c>
      <c r="N96" s="43" t="str">
        <f>IFERROR(IF(INDEX(J!$A$1:$ZZ$200,MATCH($A96,J!$A$1:$A$200,0),MATCH(N$8,J!$A$1:$ZZ$1,0))&lt;&gt;"",INDEX(J!$A$1:$ZZ$200,MATCH($A96,J!$A$1:$A$200,0),MATCH(N$8,J!$A$1:$ZZ$1,0)),""),"")</f>
        <v/>
      </c>
      <c r="O96" s="43" t="str">
        <f>IFERROR(IF(INDEX(J!$A$1:$ZZ$200,MATCH($A96,J!$A$1:$A$200,0),MATCH(O$8,J!$A$1:$ZZ$1,0))&lt;&gt;"",INDEX(J!$A$1:$ZZ$200,MATCH($A96,J!$A$1:$A$200,0),MATCH(O$8,J!$A$1:$ZZ$1,0)),""),"")</f>
        <v/>
      </c>
      <c r="P96" s="10"/>
      <c r="Q96" s="41" t="str">
        <f>IF(Q95&lt;&gt;"",IF(INDEX(J!$A$1:$ZZ$200,MATCH(Q95+1,J!$A$1:$A$200,0),MATCH(R$8,J!$A$1:$ZZ$1,0))&lt;&gt;"",Q95+1,""),"")</f>
        <v/>
      </c>
      <c r="R96" s="43" t="str">
        <f>IFERROR(IF(INDEX(J!$A$1:$ZZ$200,MATCH($A96,J!$A$1:$A$200,0),MATCH(R$8,J!$A$1:$ZZ$1,0))&lt;&gt;"",INDEX(J!$A$1:$ZZ$200,MATCH($A96,J!$A$1:$A$200,0),MATCH(R$8,J!$A$1:$ZZ$1,0)),""),"")</f>
        <v/>
      </c>
      <c r="S96" s="43" t="str">
        <f>IFERROR(IF(INDEX(J!$A$1:$ZZ$200,MATCH($A96,J!$A$1:$A$200,0),MATCH(S$8,J!$A$1:$ZZ$1,0))&lt;&gt;"",INDEX(J!$A$1:$ZZ$200,MATCH($A96,J!$A$1:$A$200,0),MATCH(S$8,J!$A$1:$ZZ$1,0)),""),"")</f>
        <v/>
      </c>
      <c r="T96" s="43" t="str">
        <f>IFERROR(IF(INDEX(J!$A$1:$ZZ$200,MATCH($A96,J!$A$1:$A$200,0),MATCH(T$8,J!$A$1:$ZZ$1,0))&lt;&gt;"",INDEX(J!$A$1:$ZZ$200,MATCH($A96,J!$A$1:$A$200,0),MATCH(T$8,J!$A$1:$ZZ$1,0)),""),"")</f>
        <v/>
      </c>
      <c r="U96" s="43" t="str">
        <f>IFERROR(IF(INDEX(J!$A$1:$ZZ$200,MATCH($A96,J!$A$1:$A$200,0),MATCH(U$8,J!$A$1:$ZZ$1,0))&lt;&gt;"",INDEX(J!$A$1:$ZZ$200,MATCH($A96,J!$A$1:$A$200,0),MATCH(U$8,J!$A$1:$ZZ$1,0)),""),"")</f>
        <v/>
      </c>
    </row>
    <row r="97" spans="1:21">
      <c r="A97" s="41" t="str">
        <f>IF(A96&lt;&gt;"",IF(INDEX(J!$A$1:$ZZ$200,MATCH(A96+1,J!$A$1:$A$200,0),MATCH(B$8,J!$A$1:$ZZ$1,0))&lt;&gt;"",A96+1,""),"")</f>
        <v/>
      </c>
      <c r="B97" s="42" t="str">
        <f>IFERROR(IF(INDEX(J!$A$1:$ZZ$200,MATCH($A97,J!$A$1:$A$200,0),MATCH(B$8,J!$A$1:$ZZ$1,0))&lt;&gt;"",INDEX(J!$A$1:$ZZ$200,MATCH($A97,J!$A$1:$A$200,0),MATCH(B$8,J!$A$1:$ZZ$1,0)),""),"")</f>
        <v/>
      </c>
      <c r="C97" s="43" t="str">
        <f>IFERROR(IF(INDEX(J!$A$1:$ZZ$200,MATCH($A97,J!$A$1:$A$200,0),MATCH(C$8,J!$A$1:$ZZ$1,0))&lt;&gt;"",INDEX(J!$A$1:$ZZ$200,MATCH($A97,J!$A$1:$A$200,0),MATCH(C$8,J!$A$1:$ZZ$1,0)),""),"")</f>
        <v/>
      </c>
      <c r="D97" s="10"/>
      <c r="E97" s="41" t="str">
        <f>IF(E96&lt;&gt;"",IF(INDEX(J!$A$1:$ZZ$200,MATCH(E96+1,J!$A$1:$A$200,0),MATCH(F$8,J!$A$1:$ZZ$1,0))&lt;&gt;"",E96+1,""),"")</f>
        <v/>
      </c>
      <c r="F97" s="43" t="str">
        <f>IFERROR(IF(INDEX(J!$A$1:$ZZ$200,MATCH($A97,J!$A$1:$A$200,0),MATCH(F$8,J!$A$1:$ZZ$1,0))&lt;&gt;"",INDEX(J!$A$1:$ZZ$200,MATCH($A97,J!$A$1:$A$200,0),MATCH(F$8,J!$A$1:$ZZ$1,0)),""),"")</f>
        <v/>
      </c>
      <c r="G97" s="43" t="str">
        <f>IFERROR(IF(INDEX(J!$A$1:$ZZ$200,MATCH($A97,J!$A$1:$A$200,0),MATCH(G$8,J!$A$1:$ZZ$1,0))&lt;&gt;"",INDEX(J!$A$1:$ZZ$200,MATCH($A97,J!$A$1:$A$200,0),MATCH(G$8,J!$A$1:$ZZ$1,0)),""),"")</f>
        <v/>
      </c>
      <c r="H97" s="43" t="str">
        <f>IFERROR(IF(INDEX(J!$A$1:$ZZ$200,MATCH($A97,J!$A$1:$A$200,0),MATCH(H$8,J!$A$1:$ZZ$1,0))&lt;&gt;"",INDEX(J!$A$1:$ZZ$200,MATCH($A97,J!$A$1:$A$200,0),MATCH(H$8,J!$A$1:$ZZ$1,0)),""),"")</f>
        <v/>
      </c>
      <c r="I97" s="43" t="str">
        <f>IFERROR(IF(INDEX(J!$A$1:$ZZ$200,MATCH($A97,J!$A$1:$A$200,0),MATCH(I$8,J!$A$1:$ZZ$1,0))&lt;&gt;"",INDEX(J!$A$1:$ZZ$200,MATCH($A97,J!$A$1:$A$200,0),MATCH(I$8,J!$A$1:$ZZ$1,0)),""),"")</f>
        <v/>
      </c>
      <c r="J97" s="44" t="str">
        <f>IFERROR(IF(INDEX(J!$A$1:$ZZ$200,MATCH($A97,J!$A$1:$A$200,0),MATCH(J$8,J!$A$1:$ZZ$1,0))&lt;&gt;"",INDEX(J!$A$1:$ZZ$200,MATCH($A97,J!$A$1:$A$200,0),MATCH(J$8,J!$A$1:$ZZ$1,0)),""),"")</f>
        <v/>
      </c>
      <c r="K97" s="10"/>
      <c r="L97" s="41" t="str">
        <f>IF(L96&lt;&gt;"",IF(INDEX(J!$A$1:$ZZ$200,MATCH(L96+1,J!$A$1:$A$200,0),MATCH(M$8,J!$A$1:$ZZ$1,0))&lt;&gt;"",L96+1,""),"")</f>
        <v/>
      </c>
      <c r="M97" s="43" t="str">
        <f>IFERROR(IF(INDEX(J!$A$1:$ZZ$200,MATCH($A97,J!$A$1:$A$200,0),MATCH(M$8,J!$A$1:$ZZ$1,0))&lt;&gt;"",INDEX(J!$A$1:$ZZ$200,MATCH($A97,J!$A$1:$A$200,0),MATCH(M$8,J!$A$1:$ZZ$1,0)),""),"")</f>
        <v/>
      </c>
      <c r="N97" s="43" t="str">
        <f>IFERROR(IF(INDEX(J!$A$1:$ZZ$200,MATCH($A97,J!$A$1:$A$200,0),MATCH(N$8,J!$A$1:$ZZ$1,0))&lt;&gt;"",INDEX(J!$A$1:$ZZ$200,MATCH($A97,J!$A$1:$A$200,0),MATCH(N$8,J!$A$1:$ZZ$1,0)),""),"")</f>
        <v/>
      </c>
      <c r="O97" s="43" t="str">
        <f>IFERROR(IF(INDEX(J!$A$1:$ZZ$200,MATCH($A97,J!$A$1:$A$200,0),MATCH(O$8,J!$A$1:$ZZ$1,0))&lt;&gt;"",INDEX(J!$A$1:$ZZ$200,MATCH($A97,J!$A$1:$A$200,0),MATCH(O$8,J!$A$1:$ZZ$1,0)),""),"")</f>
        <v/>
      </c>
      <c r="P97" s="10"/>
      <c r="Q97" s="41" t="str">
        <f>IF(Q96&lt;&gt;"",IF(INDEX(J!$A$1:$ZZ$200,MATCH(Q96+1,J!$A$1:$A$200,0),MATCH(R$8,J!$A$1:$ZZ$1,0))&lt;&gt;"",Q96+1,""),"")</f>
        <v/>
      </c>
      <c r="R97" s="43" t="str">
        <f>IFERROR(IF(INDEX(J!$A$1:$ZZ$200,MATCH($A97,J!$A$1:$A$200,0),MATCH(R$8,J!$A$1:$ZZ$1,0))&lt;&gt;"",INDEX(J!$A$1:$ZZ$200,MATCH($A97,J!$A$1:$A$200,0),MATCH(R$8,J!$A$1:$ZZ$1,0)),""),"")</f>
        <v/>
      </c>
      <c r="S97" s="43" t="str">
        <f>IFERROR(IF(INDEX(J!$A$1:$ZZ$200,MATCH($A97,J!$A$1:$A$200,0),MATCH(S$8,J!$A$1:$ZZ$1,0))&lt;&gt;"",INDEX(J!$A$1:$ZZ$200,MATCH($A97,J!$A$1:$A$200,0),MATCH(S$8,J!$A$1:$ZZ$1,0)),""),"")</f>
        <v/>
      </c>
      <c r="T97" s="43" t="str">
        <f>IFERROR(IF(INDEX(J!$A$1:$ZZ$200,MATCH($A97,J!$A$1:$A$200,0),MATCH(T$8,J!$A$1:$ZZ$1,0))&lt;&gt;"",INDEX(J!$A$1:$ZZ$200,MATCH($A97,J!$A$1:$A$200,0),MATCH(T$8,J!$A$1:$ZZ$1,0)),""),"")</f>
        <v/>
      </c>
      <c r="U97" s="43" t="str">
        <f>IFERROR(IF(INDEX(J!$A$1:$ZZ$200,MATCH($A97,J!$A$1:$A$200,0),MATCH(U$8,J!$A$1:$ZZ$1,0))&lt;&gt;"",INDEX(J!$A$1:$ZZ$200,MATCH($A97,J!$A$1:$A$200,0),MATCH(U$8,J!$A$1:$ZZ$1,0)),""),"")</f>
        <v/>
      </c>
    </row>
    <row r="98" spans="1:21">
      <c r="A98" s="41" t="str">
        <f>IF(A97&lt;&gt;"",IF(INDEX(J!$A$1:$ZZ$200,MATCH(A97+1,J!$A$1:$A$200,0),MATCH(B$8,J!$A$1:$ZZ$1,0))&lt;&gt;"",A97+1,""),"")</f>
        <v/>
      </c>
      <c r="B98" s="42" t="str">
        <f>IFERROR(IF(INDEX(J!$A$1:$ZZ$200,MATCH($A98,J!$A$1:$A$200,0),MATCH(B$8,J!$A$1:$ZZ$1,0))&lt;&gt;"",INDEX(J!$A$1:$ZZ$200,MATCH($A98,J!$A$1:$A$200,0),MATCH(B$8,J!$A$1:$ZZ$1,0)),""),"")</f>
        <v/>
      </c>
      <c r="C98" s="43" t="str">
        <f>IFERROR(IF(INDEX(J!$A$1:$ZZ$200,MATCH($A98,J!$A$1:$A$200,0),MATCH(C$8,J!$A$1:$ZZ$1,0))&lt;&gt;"",INDEX(J!$A$1:$ZZ$200,MATCH($A98,J!$A$1:$A$200,0),MATCH(C$8,J!$A$1:$ZZ$1,0)),""),"")</f>
        <v/>
      </c>
      <c r="D98" s="10"/>
      <c r="E98" s="41" t="str">
        <f>IF(E97&lt;&gt;"",IF(INDEX(J!$A$1:$ZZ$200,MATCH(E97+1,J!$A$1:$A$200,0),MATCH(F$8,J!$A$1:$ZZ$1,0))&lt;&gt;"",E97+1,""),"")</f>
        <v/>
      </c>
      <c r="F98" s="43" t="str">
        <f>IFERROR(IF(INDEX(J!$A$1:$ZZ$200,MATCH($A98,J!$A$1:$A$200,0),MATCH(F$8,J!$A$1:$ZZ$1,0))&lt;&gt;"",INDEX(J!$A$1:$ZZ$200,MATCH($A98,J!$A$1:$A$200,0),MATCH(F$8,J!$A$1:$ZZ$1,0)),""),"")</f>
        <v/>
      </c>
      <c r="G98" s="43" t="str">
        <f>IFERROR(IF(INDEX(J!$A$1:$ZZ$200,MATCH($A98,J!$A$1:$A$200,0),MATCH(G$8,J!$A$1:$ZZ$1,0))&lt;&gt;"",INDEX(J!$A$1:$ZZ$200,MATCH($A98,J!$A$1:$A$200,0),MATCH(G$8,J!$A$1:$ZZ$1,0)),""),"")</f>
        <v/>
      </c>
      <c r="H98" s="43" t="str">
        <f>IFERROR(IF(INDEX(J!$A$1:$ZZ$200,MATCH($A98,J!$A$1:$A$200,0),MATCH(H$8,J!$A$1:$ZZ$1,0))&lt;&gt;"",INDEX(J!$A$1:$ZZ$200,MATCH($A98,J!$A$1:$A$200,0),MATCH(H$8,J!$A$1:$ZZ$1,0)),""),"")</f>
        <v/>
      </c>
      <c r="I98" s="43" t="str">
        <f>IFERROR(IF(INDEX(J!$A$1:$ZZ$200,MATCH($A98,J!$A$1:$A$200,0),MATCH(I$8,J!$A$1:$ZZ$1,0))&lt;&gt;"",INDEX(J!$A$1:$ZZ$200,MATCH($A98,J!$A$1:$A$200,0),MATCH(I$8,J!$A$1:$ZZ$1,0)),""),"")</f>
        <v/>
      </c>
      <c r="J98" s="44" t="str">
        <f>IFERROR(IF(INDEX(J!$A$1:$ZZ$200,MATCH($A98,J!$A$1:$A$200,0),MATCH(J$8,J!$A$1:$ZZ$1,0))&lt;&gt;"",INDEX(J!$A$1:$ZZ$200,MATCH($A98,J!$A$1:$A$200,0),MATCH(J$8,J!$A$1:$ZZ$1,0)),""),"")</f>
        <v/>
      </c>
      <c r="K98" s="10"/>
      <c r="L98" s="41" t="str">
        <f>IF(L97&lt;&gt;"",IF(INDEX(J!$A$1:$ZZ$200,MATCH(L97+1,J!$A$1:$A$200,0),MATCH(M$8,J!$A$1:$ZZ$1,0))&lt;&gt;"",L97+1,""),"")</f>
        <v/>
      </c>
      <c r="M98" s="43" t="str">
        <f>IFERROR(IF(INDEX(J!$A$1:$ZZ$200,MATCH($A98,J!$A$1:$A$200,0),MATCH(M$8,J!$A$1:$ZZ$1,0))&lt;&gt;"",INDEX(J!$A$1:$ZZ$200,MATCH($A98,J!$A$1:$A$200,0),MATCH(M$8,J!$A$1:$ZZ$1,0)),""),"")</f>
        <v/>
      </c>
      <c r="N98" s="43" t="str">
        <f>IFERROR(IF(INDEX(J!$A$1:$ZZ$200,MATCH($A98,J!$A$1:$A$200,0),MATCH(N$8,J!$A$1:$ZZ$1,0))&lt;&gt;"",INDEX(J!$A$1:$ZZ$200,MATCH($A98,J!$A$1:$A$200,0),MATCH(N$8,J!$A$1:$ZZ$1,0)),""),"")</f>
        <v/>
      </c>
      <c r="O98" s="43" t="str">
        <f>IFERROR(IF(INDEX(J!$A$1:$ZZ$200,MATCH($A98,J!$A$1:$A$200,0),MATCH(O$8,J!$A$1:$ZZ$1,0))&lt;&gt;"",INDEX(J!$A$1:$ZZ$200,MATCH($A98,J!$A$1:$A$200,0),MATCH(O$8,J!$A$1:$ZZ$1,0)),""),"")</f>
        <v/>
      </c>
      <c r="P98" s="10"/>
      <c r="Q98" s="41" t="str">
        <f>IF(Q97&lt;&gt;"",IF(INDEX(J!$A$1:$ZZ$200,MATCH(Q97+1,J!$A$1:$A$200,0),MATCH(R$8,J!$A$1:$ZZ$1,0))&lt;&gt;"",Q97+1,""),"")</f>
        <v/>
      </c>
      <c r="R98" s="43" t="str">
        <f>IFERROR(IF(INDEX(J!$A$1:$ZZ$200,MATCH($A98,J!$A$1:$A$200,0),MATCH(R$8,J!$A$1:$ZZ$1,0))&lt;&gt;"",INDEX(J!$A$1:$ZZ$200,MATCH($A98,J!$A$1:$A$200,0),MATCH(R$8,J!$A$1:$ZZ$1,0)),""),"")</f>
        <v/>
      </c>
      <c r="S98" s="43" t="str">
        <f>IFERROR(IF(INDEX(J!$A$1:$ZZ$200,MATCH($A98,J!$A$1:$A$200,0),MATCH(S$8,J!$A$1:$ZZ$1,0))&lt;&gt;"",INDEX(J!$A$1:$ZZ$200,MATCH($A98,J!$A$1:$A$200,0),MATCH(S$8,J!$A$1:$ZZ$1,0)),""),"")</f>
        <v/>
      </c>
      <c r="T98" s="43" t="str">
        <f>IFERROR(IF(INDEX(J!$A$1:$ZZ$200,MATCH($A98,J!$A$1:$A$200,0),MATCH(T$8,J!$A$1:$ZZ$1,0))&lt;&gt;"",INDEX(J!$A$1:$ZZ$200,MATCH($A98,J!$A$1:$A$200,0),MATCH(T$8,J!$A$1:$ZZ$1,0)),""),"")</f>
        <v/>
      </c>
      <c r="U98" s="43" t="str">
        <f>IFERROR(IF(INDEX(J!$A$1:$ZZ$200,MATCH($A98,J!$A$1:$A$200,0),MATCH(U$8,J!$A$1:$ZZ$1,0))&lt;&gt;"",INDEX(J!$A$1:$ZZ$200,MATCH($A98,J!$A$1:$A$200,0),MATCH(U$8,J!$A$1:$ZZ$1,0)),""),"")</f>
        <v/>
      </c>
    </row>
    <row r="99" spans="1:21">
      <c r="A99" s="41" t="str">
        <f>IF(A98&lt;&gt;"",IF(INDEX(J!$A$1:$ZZ$200,MATCH(A98+1,J!$A$1:$A$200,0),MATCH(B$8,J!$A$1:$ZZ$1,0))&lt;&gt;"",A98+1,""),"")</f>
        <v/>
      </c>
      <c r="B99" s="42" t="str">
        <f>IFERROR(IF(INDEX(J!$A$1:$ZZ$200,MATCH($A99,J!$A$1:$A$200,0),MATCH(B$8,J!$A$1:$ZZ$1,0))&lt;&gt;"",INDEX(J!$A$1:$ZZ$200,MATCH($A99,J!$A$1:$A$200,0),MATCH(B$8,J!$A$1:$ZZ$1,0)),""),"")</f>
        <v/>
      </c>
      <c r="C99" s="43" t="str">
        <f>IFERROR(IF(INDEX(J!$A$1:$ZZ$200,MATCH($A99,J!$A$1:$A$200,0),MATCH(C$8,J!$A$1:$ZZ$1,0))&lt;&gt;"",INDEX(J!$A$1:$ZZ$200,MATCH($A99,J!$A$1:$A$200,0),MATCH(C$8,J!$A$1:$ZZ$1,0)),""),"")</f>
        <v/>
      </c>
      <c r="D99" s="10"/>
      <c r="E99" s="41" t="str">
        <f>IF(E98&lt;&gt;"",IF(INDEX(J!$A$1:$ZZ$200,MATCH(E98+1,J!$A$1:$A$200,0),MATCH(F$8,J!$A$1:$ZZ$1,0))&lt;&gt;"",E98+1,""),"")</f>
        <v/>
      </c>
      <c r="F99" s="43" t="str">
        <f>IFERROR(IF(INDEX(J!$A$1:$ZZ$200,MATCH($A99,J!$A$1:$A$200,0),MATCH(F$8,J!$A$1:$ZZ$1,0))&lt;&gt;"",INDEX(J!$A$1:$ZZ$200,MATCH($A99,J!$A$1:$A$200,0),MATCH(F$8,J!$A$1:$ZZ$1,0)),""),"")</f>
        <v/>
      </c>
      <c r="G99" s="43" t="str">
        <f>IFERROR(IF(INDEX(J!$A$1:$ZZ$200,MATCH($A99,J!$A$1:$A$200,0),MATCH(G$8,J!$A$1:$ZZ$1,0))&lt;&gt;"",INDEX(J!$A$1:$ZZ$200,MATCH($A99,J!$A$1:$A$200,0),MATCH(G$8,J!$A$1:$ZZ$1,0)),""),"")</f>
        <v/>
      </c>
      <c r="H99" s="43" t="str">
        <f>IFERROR(IF(INDEX(J!$A$1:$ZZ$200,MATCH($A99,J!$A$1:$A$200,0),MATCH(H$8,J!$A$1:$ZZ$1,0))&lt;&gt;"",INDEX(J!$A$1:$ZZ$200,MATCH($A99,J!$A$1:$A$200,0),MATCH(H$8,J!$A$1:$ZZ$1,0)),""),"")</f>
        <v/>
      </c>
      <c r="I99" s="43" t="str">
        <f>IFERROR(IF(INDEX(J!$A$1:$ZZ$200,MATCH($A99,J!$A$1:$A$200,0),MATCH(I$8,J!$A$1:$ZZ$1,0))&lt;&gt;"",INDEX(J!$A$1:$ZZ$200,MATCH($A99,J!$A$1:$A$200,0),MATCH(I$8,J!$A$1:$ZZ$1,0)),""),"")</f>
        <v/>
      </c>
      <c r="J99" s="44" t="str">
        <f>IFERROR(IF(INDEX(J!$A$1:$ZZ$200,MATCH($A99,J!$A$1:$A$200,0),MATCH(J$8,J!$A$1:$ZZ$1,0))&lt;&gt;"",INDEX(J!$A$1:$ZZ$200,MATCH($A99,J!$A$1:$A$200,0),MATCH(J$8,J!$A$1:$ZZ$1,0)),""),"")</f>
        <v/>
      </c>
      <c r="K99" s="10"/>
      <c r="L99" s="41" t="str">
        <f>IF(L98&lt;&gt;"",IF(INDEX(J!$A$1:$ZZ$200,MATCH(L98+1,J!$A$1:$A$200,0),MATCH(M$8,J!$A$1:$ZZ$1,0))&lt;&gt;"",L98+1,""),"")</f>
        <v/>
      </c>
      <c r="M99" s="43" t="str">
        <f>IFERROR(IF(INDEX(J!$A$1:$ZZ$200,MATCH($A99,J!$A$1:$A$200,0),MATCH(M$8,J!$A$1:$ZZ$1,0))&lt;&gt;"",INDEX(J!$A$1:$ZZ$200,MATCH($A99,J!$A$1:$A$200,0),MATCH(M$8,J!$A$1:$ZZ$1,0)),""),"")</f>
        <v/>
      </c>
      <c r="N99" s="43" t="str">
        <f>IFERROR(IF(INDEX(J!$A$1:$ZZ$200,MATCH($A99,J!$A$1:$A$200,0),MATCH(N$8,J!$A$1:$ZZ$1,0))&lt;&gt;"",INDEX(J!$A$1:$ZZ$200,MATCH($A99,J!$A$1:$A$200,0),MATCH(N$8,J!$A$1:$ZZ$1,0)),""),"")</f>
        <v/>
      </c>
      <c r="O99" s="43" t="str">
        <f>IFERROR(IF(INDEX(J!$A$1:$ZZ$200,MATCH($A99,J!$A$1:$A$200,0),MATCH(O$8,J!$A$1:$ZZ$1,0))&lt;&gt;"",INDEX(J!$A$1:$ZZ$200,MATCH($A99,J!$A$1:$A$200,0),MATCH(O$8,J!$A$1:$ZZ$1,0)),""),"")</f>
        <v/>
      </c>
      <c r="P99" s="10"/>
      <c r="Q99" s="41" t="str">
        <f>IF(Q98&lt;&gt;"",IF(INDEX(J!$A$1:$ZZ$200,MATCH(Q98+1,J!$A$1:$A$200,0),MATCH(R$8,J!$A$1:$ZZ$1,0))&lt;&gt;"",Q98+1,""),"")</f>
        <v/>
      </c>
      <c r="R99" s="43" t="str">
        <f>IFERROR(IF(INDEX(J!$A$1:$ZZ$200,MATCH($A99,J!$A$1:$A$200,0),MATCH(R$8,J!$A$1:$ZZ$1,0))&lt;&gt;"",INDEX(J!$A$1:$ZZ$200,MATCH($A99,J!$A$1:$A$200,0),MATCH(R$8,J!$A$1:$ZZ$1,0)),""),"")</f>
        <v/>
      </c>
      <c r="S99" s="43" t="str">
        <f>IFERROR(IF(INDEX(J!$A$1:$ZZ$200,MATCH($A99,J!$A$1:$A$200,0),MATCH(S$8,J!$A$1:$ZZ$1,0))&lt;&gt;"",INDEX(J!$A$1:$ZZ$200,MATCH($A99,J!$A$1:$A$200,0),MATCH(S$8,J!$A$1:$ZZ$1,0)),""),"")</f>
        <v/>
      </c>
      <c r="T99" s="43" t="str">
        <f>IFERROR(IF(INDEX(J!$A$1:$ZZ$200,MATCH($A99,J!$A$1:$A$200,0),MATCH(T$8,J!$A$1:$ZZ$1,0))&lt;&gt;"",INDEX(J!$A$1:$ZZ$200,MATCH($A99,J!$A$1:$A$200,0),MATCH(T$8,J!$A$1:$ZZ$1,0)),""),"")</f>
        <v/>
      </c>
      <c r="U99" s="43" t="str">
        <f>IFERROR(IF(INDEX(J!$A$1:$ZZ$200,MATCH($A99,J!$A$1:$A$200,0),MATCH(U$8,J!$A$1:$ZZ$1,0))&lt;&gt;"",INDEX(J!$A$1:$ZZ$200,MATCH($A99,J!$A$1:$A$200,0),MATCH(U$8,J!$A$1:$ZZ$1,0)),""),"")</f>
        <v/>
      </c>
    </row>
    <row r="100" spans="1:21">
      <c r="A100" s="41" t="str">
        <f>IF(A99&lt;&gt;"",IF(INDEX(J!$A$1:$ZZ$200,MATCH(A99+1,J!$A$1:$A$200,0),MATCH(B$8,J!$A$1:$ZZ$1,0))&lt;&gt;"",A99+1,""),"")</f>
        <v/>
      </c>
      <c r="B100" s="42" t="str">
        <f>IFERROR(IF(INDEX(J!$A$1:$ZZ$200,MATCH($A100,J!$A$1:$A$200,0),MATCH(B$8,J!$A$1:$ZZ$1,0))&lt;&gt;"",INDEX(J!$A$1:$ZZ$200,MATCH($A100,J!$A$1:$A$200,0),MATCH(B$8,J!$A$1:$ZZ$1,0)),""),"")</f>
        <v/>
      </c>
      <c r="C100" s="43" t="str">
        <f>IFERROR(IF(INDEX(J!$A$1:$ZZ$200,MATCH($A100,J!$A$1:$A$200,0),MATCH(C$8,J!$A$1:$ZZ$1,0))&lt;&gt;"",INDEX(J!$A$1:$ZZ$200,MATCH($A100,J!$A$1:$A$200,0),MATCH(C$8,J!$A$1:$ZZ$1,0)),""),"")</f>
        <v/>
      </c>
      <c r="D100" s="10"/>
      <c r="E100" s="41" t="str">
        <f>IF(E99&lt;&gt;"",IF(INDEX(J!$A$1:$ZZ$200,MATCH(E99+1,J!$A$1:$A$200,0),MATCH(F$8,J!$A$1:$ZZ$1,0))&lt;&gt;"",E99+1,""),"")</f>
        <v/>
      </c>
      <c r="F100" s="43" t="str">
        <f>IFERROR(IF(INDEX(J!$A$1:$ZZ$200,MATCH($A100,J!$A$1:$A$200,0),MATCH(F$8,J!$A$1:$ZZ$1,0))&lt;&gt;"",INDEX(J!$A$1:$ZZ$200,MATCH($A100,J!$A$1:$A$200,0),MATCH(F$8,J!$A$1:$ZZ$1,0)),""),"")</f>
        <v/>
      </c>
      <c r="G100" s="43" t="str">
        <f>IFERROR(IF(INDEX(J!$A$1:$ZZ$200,MATCH($A100,J!$A$1:$A$200,0),MATCH(G$8,J!$A$1:$ZZ$1,0))&lt;&gt;"",INDEX(J!$A$1:$ZZ$200,MATCH($A100,J!$A$1:$A$200,0),MATCH(G$8,J!$A$1:$ZZ$1,0)),""),"")</f>
        <v/>
      </c>
      <c r="H100" s="43" t="str">
        <f>IFERROR(IF(INDEX(J!$A$1:$ZZ$200,MATCH($A100,J!$A$1:$A$200,0),MATCH(H$8,J!$A$1:$ZZ$1,0))&lt;&gt;"",INDEX(J!$A$1:$ZZ$200,MATCH($A100,J!$A$1:$A$200,0),MATCH(H$8,J!$A$1:$ZZ$1,0)),""),"")</f>
        <v/>
      </c>
      <c r="I100" s="43" t="str">
        <f>IFERROR(IF(INDEX(J!$A$1:$ZZ$200,MATCH($A100,J!$A$1:$A$200,0),MATCH(I$8,J!$A$1:$ZZ$1,0))&lt;&gt;"",INDEX(J!$A$1:$ZZ$200,MATCH($A100,J!$A$1:$A$200,0),MATCH(I$8,J!$A$1:$ZZ$1,0)),""),"")</f>
        <v/>
      </c>
      <c r="J100" s="44" t="str">
        <f>IFERROR(IF(INDEX(J!$A$1:$ZZ$200,MATCH($A100,J!$A$1:$A$200,0),MATCH(J$8,J!$A$1:$ZZ$1,0))&lt;&gt;"",INDEX(J!$A$1:$ZZ$200,MATCH($A100,J!$A$1:$A$200,0),MATCH(J$8,J!$A$1:$ZZ$1,0)),""),"")</f>
        <v/>
      </c>
      <c r="K100" s="10"/>
      <c r="L100" s="41" t="str">
        <f>IF(L99&lt;&gt;"",IF(INDEX(J!$A$1:$ZZ$200,MATCH(L99+1,J!$A$1:$A$200,0),MATCH(M$8,J!$A$1:$ZZ$1,0))&lt;&gt;"",L99+1,""),"")</f>
        <v/>
      </c>
      <c r="M100" s="43" t="str">
        <f>IFERROR(IF(INDEX(J!$A$1:$ZZ$200,MATCH($A100,J!$A$1:$A$200,0),MATCH(M$8,J!$A$1:$ZZ$1,0))&lt;&gt;"",INDEX(J!$A$1:$ZZ$200,MATCH($A100,J!$A$1:$A$200,0),MATCH(M$8,J!$A$1:$ZZ$1,0)),""),"")</f>
        <v/>
      </c>
      <c r="N100" s="43" t="str">
        <f>IFERROR(IF(INDEX(J!$A$1:$ZZ$200,MATCH($A100,J!$A$1:$A$200,0),MATCH(N$8,J!$A$1:$ZZ$1,0))&lt;&gt;"",INDEX(J!$A$1:$ZZ$200,MATCH($A100,J!$A$1:$A$200,0),MATCH(N$8,J!$A$1:$ZZ$1,0)),""),"")</f>
        <v/>
      </c>
      <c r="O100" s="43" t="str">
        <f>IFERROR(IF(INDEX(J!$A$1:$ZZ$200,MATCH($A100,J!$A$1:$A$200,0),MATCH(O$8,J!$A$1:$ZZ$1,0))&lt;&gt;"",INDEX(J!$A$1:$ZZ$200,MATCH($A100,J!$A$1:$A$200,0),MATCH(O$8,J!$A$1:$ZZ$1,0)),""),"")</f>
        <v/>
      </c>
      <c r="P100" s="10"/>
      <c r="Q100" s="41" t="str">
        <f>IF(Q99&lt;&gt;"",IF(INDEX(J!$A$1:$ZZ$200,MATCH(Q99+1,J!$A$1:$A$200,0),MATCH(R$8,J!$A$1:$ZZ$1,0))&lt;&gt;"",Q99+1,""),"")</f>
        <v/>
      </c>
      <c r="R100" s="43" t="str">
        <f>IFERROR(IF(INDEX(J!$A$1:$ZZ$200,MATCH($A100,J!$A$1:$A$200,0),MATCH(R$8,J!$A$1:$ZZ$1,0))&lt;&gt;"",INDEX(J!$A$1:$ZZ$200,MATCH($A100,J!$A$1:$A$200,0),MATCH(R$8,J!$A$1:$ZZ$1,0)),""),"")</f>
        <v/>
      </c>
      <c r="S100" s="43" t="str">
        <f>IFERROR(IF(INDEX(J!$A$1:$ZZ$200,MATCH($A100,J!$A$1:$A$200,0),MATCH(S$8,J!$A$1:$ZZ$1,0))&lt;&gt;"",INDEX(J!$A$1:$ZZ$200,MATCH($A100,J!$A$1:$A$200,0),MATCH(S$8,J!$A$1:$ZZ$1,0)),""),"")</f>
        <v/>
      </c>
      <c r="T100" s="43" t="str">
        <f>IFERROR(IF(INDEX(J!$A$1:$ZZ$200,MATCH($A100,J!$A$1:$A$200,0),MATCH(T$8,J!$A$1:$ZZ$1,0))&lt;&gt;"",INDEX(J!$A$1:$ZZ$200,MATCH($A100,J!$A$1:$A$200,0),MATCH(T$8,J!$A$1:$ZZ$1,0)),""),"")</f>
        <v/>
      </c>
      <c r="U100" s="43" t="str">
        <f>IFERROR(IF(INDEX(J!$A$1:$ZZ$200,MATCH($A100,J!$A$1:$A$200,0),MATCH(U$8,J!$A$1:$ZZ$1,0))&lt;&gt;"",INDEX(J!$A$1:$ZZ$200,MATCH($A100,J!$A$1:$A$200,0),MATCH(U$8,J!$A$1:$ZZ$1,0)),""),"")</f>
        <v/>
      </c>
    </row>
    <row r="101" spans="1:21">
      <c r="A101" s="41" t="str">
        <f>IF(A100&lt;&gt;"",IF(INDEX(J!$A$1:$ZZ$200,MATCH(A100+1,J!$A$1:$A$200,0),MATCH(B$8,J!$A$1:$ZZ$1,0))&lt;&gt;"",A100+1,""),"")</f>
        <v/>
      </c>
      <c r="B101" s="42" t="str">
        <f>IFERROR(IF(INDEX(J!$A$1:$ZZ$200,MATCH($A101,J!$A$1:$A$200,0),MATCH(B$8,J!$A$1:$ZZ$1,0))&lt;&gt;"",INDEX(J!$A$1:$ZZ$200,MATCH($A101,J!$A$1:$A$200,0),MATCH(B$8,J!$A$1:$ZZ$1,0)),""),"")</f>
        <v/>
      </c>
      <c r="C101" s="43" t="str">
        <f>IFERROR(IF(INDEX(J!$A$1:$ZZ$200,MATCH($A101,J!$A$1:$A$200,0),MATCH(C$8,J!$A$1:$ZZ$1,0))&lt;&gt;"",INDEX(J!$A$1:$ZZ$200,MATCH($A101,J!$A$1:$A$200,0),MATCH(C$8,J!$A$1:$ZZ$1,0)),""),"")</f>
        <v/>
      </c>
      <c r="D101" s="10"/>
      <c r="E101" s="41" t="str">
        <f>IF(E100&lt;&gt;"",IF(INDEX(J!$A$1:$ZZ$200,MATCH(E100+1,J!$A$1:$A$200,0),MATCH(F$8,J!$A$1:$ZZ$1,0))&lt;&gt;"",E100+1,""),"")</f>
        <v/>
      </c>
      <c r="F101" s="43" t="str">
        <f>IFERROR(IF(INDEX(J!$A$1:$ZZ$200,MATCH($A101,J!$A$1:$A$200,0),MATCH(F$8,J!$A$1:$ZZ$1,0))&lt;&gt;"",INDEX(J!$A$1:$ZZ$200,MATCH($A101,J!$A$1:$A$200,0),MATCH(F$8,J!$A$1:$ZZ$1,0)),""),"")</f>
        <v/>
      </c>
      <c r="G101" s="43" t="str">
        <f>IFERROR(IF(INDEX(J!$A$1:$ZZ$200,MATCH($A101,J!$A$1:$A$200,0),MATCH(G$8,J!$A$1:$ZZ$1,0))&lt;&gt;"",INDEX(J!$A$1:$ZZ$200,MATCH($A101,J!$A$1:$A$200,0),MATCH(G$8,J!$A$1:$ZZ$1,0)),""),"")</f>
        <v/>
      </c>
      <c r="H101" s="43" t="str">
        <f>IFERROR(IF(INDEX(J!$A$1:$ZZ$200,MATCH($A101,J!$A$1:$A$200,0),MATCH(H$8,J!$A$1:$ZZ$1,0))&lt;&gt;"",INDEX(J!$A$1:$ZZ$200,MATCH($A101,J!$A$1:$A$200,0),MATCH(H$8,J!$A$1:$ZZ$1,0)),""),"")</f>
        <v/>
      </c>
      <c r="I101" s="43" t="str">
        <f>IFERROR(IF(INDEX(J!$A$1:$ZZ$200,MATCH($A101,J!$A$1:$A$200,0),MATCH(I$8,J!$A$1:$ZZ$1,0))&lt;&gt;"",INDEX(J!$A$1:$ZZ$200,MATCH($A101,J!$A$1:$A$200,0),MATCH(I$8,J!$A$1:$ZZ$1,0)),""),"")</f>
        <v/>
      </c>
      <c r="J101" s="44" t="str">
        <f>IFERROR(IF(INDEX(J!$A$1:$ZZ$200,MATCH($A101,J!$A$1:$A$200,0),MATCH(J$8,J!$A$1:$ZZ$1,0))&lt;&gt;"",INDEX(J!$A$1:$ZZ$200,MATCH($A101,J!$A$1:$A$200,0),MATCH(J$8,J!$A$1:$ZZ$1,0)),""),"")</f>
        <v/>
      </c>
      <c r="K101" s="10"/>
      <c r="L101" s="41" t="str">
        <f>IF(L100&lt;&gt;"",IF(INDEX(J!$A$1:$ZZ$200,MATCH(L100+1,J!$A$1:$A$200,0),MATCH(M$8,J!$A$1:$ZZ$1,0))&lt;&gt;"",L100+1,""),"")</f>
        <v/>
      </c>
      <c r="M101" s="43" t="str">
        <f>IFERROR(IF(INDEX(J!$A$1:$ZZ$200,MATCH($A101,J!$A$1:$A$200,0),MATCH(M$8,J!$A$1:$ZZ$1,0))&lt;&gt;"",INDEX(J!$A$1:$ZZ$200,MATCH($A101,J!$A$1:$A$200,0),MATCH(M$8,J!$A$1:$ZZ$1,0)),""),"")</f>
        <v/>
      </c>
      <c r="N101" s="43" t="str">
        <f>IFERROR(IF(INDEX(J!$A$1:$ZZ$200,MATCH($A101,J!$A$1:$A$200,0),MATCH(N$8,J!$A$1:$ZZ$1,0))&lt;&gt;"",INDEX(J!$A$1:$ZZ$200,MATCH($A101,J!$A$1:$A$200,0),MATCH(N$8,J!$A$1:$ZZ$1,0)),""),"")</f>
        <v/>
      </c>
      <c r="O101" s="43" t="str">
        <f>IFERROR(IF(INDEX(J!$A$1:$ZZ$200,MATCH($A101,J!$A$1:$A$200,0),MATCH(O$8,J!$A$1:$ZZ$1,0))&lt;&gt;"",INDEX(J!$A$1:$ZZ$200,MATCH($A101,J!$A$1:$A$200,0),MATCH(O$8,J!$A$1:$ZZ$1,0)),""),"")</f>
        <v/>
      </c>
      <c r="P101" s="10"/>
      <c r="Q101" s="41" t="str">
        <f>IF(Q100&lt;&gt;"",IF(INDEX(J!$A$1:$ZZ$200,MATCH(Q100+1,J!$A$1:$A$200,0),MATCH(R$8,J!$A$1:$ZZ$1,0))&lt;&gt;"",Q100+1,""),"")</f>
        <v/>
      </c>
      <c r="R101" s="43" t="str">
        <f>IFERROR(IF(INDEX(J!$A$1:$ZZ$200,MATCH($A101,J!$A$1:$A$200,0),MATCH(R$8,J!$A$1:$ZZ$1,0))&lt;&gt;"",INDEX(J!$A$1:$ZZ$200,MATCH($A101,J!$A$1:$A$200,0),MATCH(R$8,J!$A$1:$ZZ$1,0)),""),"")</f>
        <v/>
      </c>
      <c r="S101" s="43" t="str">
        <f>IFERROR(IF(INDEX(J!$A$1:$ZZ$200,MATCH($A101,J!$A$1:$A$200,0),MATCH(S$8,J!$A$1:$ZZ$1,0))&lt;&gt;"",INDEX(J!$A$1:$ZZ$200,MATCH($A101,J!$A$1:$A$200,0),MATCH(S$8,J!$A$1:$ZZ$1,0)),""),"")</f>
        <v/>
      </c>
      <c r="T101" s="43" t="str">
        <f>IFERROR(IF(INDEX(J!$A$1:$ZZ$200,MATCH($A101,J!$A$1:$A$200,0),MATCH(T$8,J!$A$1:$ZZ$1,0))&lt;&gt;"",INDEX(J!$A$1:$ZZ$200,MATCH($A101,J!$A$1:$A$200,0),MATCH(T$8,J!$A$1:$ZZ$1,0)),""),"")</f>
        <v/>
      </c>
      <c r="U101" s="43" t="str">
        <f>IFERROR(IF(INDEX(J!$A$1:$ZZ$200,MATCH($A101,J!$A$1:$A$200,0),MATCH(U$8,J!$A$1:$ZZ$1,0))&lt;&gt;"",INDEX(J!$A$1:$ZZ$200,MATCH($A101,J!$A$1:$A$200,0),MATCH(U$8,J!$A$1:$ZZ$1,0)),""),"")</f>
        <v/>
      </c>
    </row>
    <row r="102" spans="1:21">
      <c r="A102" s="41" t="str">
        <f>IF(A101&lt;&gt;"",IF(INDEX(J!$A$1:$ZZ$200,MATCH(A101+1,J!$A$1:$A$200,0),MATCH(B$8,J!$A$1:$ZZ$1,0))&lt;&gt;"",A101+1,""),"")</f>
        <v/>
      </c>
      <c r="B102" s="42" t="str">
        <f>IFERROR(IF(INDEX(J!$A$1:$ZZ$200,MATCH($A102,J!$A$1:$A$200,0),MATCH(B$8,J!$A$1:$ZZ$1,0))&lt;&gt;"",INDEX(J!$A$1:$ZZ$200,MATCH($A102,J!$A$1:$A$200,0),MATCH(B$8,J!$A$1:$ZZ$1,0)),""),"")</f>
        <v/>
      </c>
      <c r="C102" s="43" t="str">
        <f>IFERROR(IF(INDEX(J!$A$1:$ZZ$200,MATCH($A102,J!$A$1:$A$200,0),MATCH(C$8,J!$A$1:$ZZ$1,0))&lt;&gt;"",INDEX(J!$A$1:$ZZ$200,MATCH($A102,J!$A$1:$A$200,0),MATCH(C$8,J!$A$1:$ZZ$1,0)),""),"")</f>
        <v/>
      </c>
      <c r="D102" s="10"/>
      <c r="E102" s="41" t="str">
        <f>IF(E101&lt;&gt;"",IF(INDEX(J!$A$1:$ZZ$200,MATCH(E101+1,J!$A$1:$A$200,0),MATCH(F$8,J!$A$1:$ZZ$1,0))&lt;&gt;"",E101+1,""),"")</f>
        <v/>
      </c>
      <c r="F102" s="43" t="str">
        <f>IFERROR(IF(INDEX(J!$A$1:$ZZ$200,MATCH($A102,J!$A$1:$A$200,0),MATCH(F$8,J!$A$1:$ZZ$1,0))&lt;&gt;"",INDEX(J!$A$1:$ZZ$200,MATCH($A102,J!$A$1:$A$200,0),MATCH(F$8,J!$A$1:$ZZ$1,0)),""),"")</f>
        <v/>
      </c>
      <c r="G102" s="43" t="str">
        <f>IFERROR(IF(INDEX(J!$A$1:$ZZ$200,MATCH($A102,J!$A$1:$A$200,0),MATCH(G$8,J!$A$1:$ZZ$1,0))&lt;&gt;"",INDEX(J!$A$1:$ZZ$200,MATCH($A102,J!$A$1:$A$200,0),MATCH(G$8,J!$A$1:$ZZ$1,0)),""),"")</f>
        <v/>
      </c>
      <c r="H102" s="43" t="str">
        <f>IFERROR(IF(INDEX(J!$A$1:$ZZ$200,MATCH($A102,J!$A$1:$A$200,0),MATCH(H$8,J!$A$1:$ZZ$1,0))&lt;&gt;"",INDEX(J!$A$1:$ZZ$200,MATCH($A102,J!$A$1:$A$200,0),MATCH(H$8,J!$A$1:$ZZ$1,0)),""),"")</f>
        <v/>
      </c>
      <c r="I102" s="43" t="str">
        <f>IFERROR(IF(INDEX(J!$A$1:$ZZ$200,MATCH($A102,J!$A$1:$A$200,0),MATCH(I$8,J!$A$1:$ZZ$1,0))&lt;&gt;"",INDEX(J!$A$1:$ZZ$200,MATCH($A102,J!$A$1:$A$200,0),MATCH(I$8,J!$A$1:$ZZ$1,0)),""),"")</f>
        <v/>
      </c>
      <c r="J102" s="44" t="str">
        <f>IFERROR(IF(INDEX(J!$A$1:$ZZ$200,MATCH($A102,J!$A$1:$A$200,0),MATCH(J$8,J!$A$1:$ZZ$1,0))&lt;&gt;"",INDEX(J!$A$1:$ZZ$200,MATCH($A102,J!$A$1:$A$200,0),MATCH(J$8,J!$A$1:$ZZ$1,0)),""),"")</f>
        <v/>
      </c>
      <c r="K102" s="10"/>
      <c r="L102" s="41" t="str">
        <f>IF(L101&lt;&gt;"",IF(INDEX(J!$A$1:$ZZ$200,MATCH(L101+1,J!$A$1:$A$200,0),MATCH(M$8,J!$A$1:$ZZ$1,0))&lt;&gt;"",L101+1,""),"")</f>
        <v/>
      </c>
      <c r="M102" s="43" t="str">
        <f>IFERROR(IF(INDEX(J!$A$1:$ZZ$200,MATCH($A102,J!$A$1:$A$200,0),MATCH(M$8,J!$A$1:$ZZ$1,0))&lt;&gt;"",INDEX(J!$A$1:$ZZ$200,MATCH($A102,J!$A$1:$A$200,0),MATCH(M$8,J!$A$1:$ZZ$1,0)),""),"")</f>
        <v/>
      </c>
      <c r="N102" s="43" t="str">
        <f>IFERROR(IF(INDEX(J!$A$1:$ZZ$200,MATCH($A102,J!$A$1:$A$200,0),MATCH(N$8,J!$A$1:$ZZ$1,0))&lt;&gt;"",INDEX(J!$A$1:$ZZ$200,MATCH($A102,J!$A$1:$A$200,0),MATCH(N$8,J!$A$1:$ZZ$1,0)),""),"")</f>
        <v/>
      </c>
      <c r="O102" s="43" t="str">
        <f>IFERROR(IF(INDEX(J!$A$1:$ZZ$200,MATCH($A102,J!$A$1:$A$200,0),MATCH(O$8,J!$A$1:$ZZ$1,0))&lt;&gt;"",INDEX(J!$A$1:$ZZ$200,MATCH($A102,J!$A$1:$A$200,0),MATCH(O$8,J!$A$1:$ZZ$1,0)),""),"")</f>
        <v/>
      </c>
      <c r="P102" s="10"/>
      <c r="Q102" s="41" t="str">
        <f>IF(Q101&lt;&gt;"",IF(INDEX(J!$A$1:$ZZ$200,MATCH(Q101+1,J!$A$1:$A$200,0),MATCH(R$8,J!$A$1:$ZZ$1,0))&lt;&gt;"",Q101+1,""),"")</f>
        <v/>
      </c>
      <c r="R102" s="43" t="str">
        <f>IFERROR(IF(INDEX(J!$A$1:$ZZ$200,MATCH($A102,J!$A$1:$A$200,0),MATCH(R$8,J!$A$1:$ZZ$1,0))&lt;&gt;"",INDEX(J!$A$1:$ZZ$200,MATCH($A102,J!$A$1:$A$200,0),MATCH(R$8,J!$A$1:$ZZ$1,0)),""),"")</f>
        <v/>
      </c>
      <c r="S102" s="43" t="str">
        <f>IFERROR(IF(INDEX(J!$A$1:$ZZ$200,MATCH($A102,J!$A$1:$A$200,0),MATCH(S$8,J!$A$1:$ZZ$1,0))&lt;&gt;"",INDEX(J!$A$1:$ZZ$200,MATCH($A102,J!$A$1:$A$200,0),MATCH(S$8,J!$A$1:$ZZ$1,0)),""),"")</f>
        <v/>
      </c>
      <c r="T102" s="43" t="str">
        <f>IFERROR(IF(INDEX(J!$A$1:$ZZ$200,MATCH($A102,J!$A$1:$A$200,0),MATCH(T$8,J!$A$1:$ZZ$1,0))&lt;&gt;"",INDEX(J!$A$1:$ZZ$200,MATCH($A102,J!$A$1:$A$200,0),MATCH(T$8,J!$A$1:$ZZ$1,0)),""),"")</f>
        <v/>
      </c>
      <c r="U102" s="43" t="str">
        <f>IFERROR(IF(INDEX(J!$A$1:$ZZ$200,MATCH($A102,J!$A$1:$A$200,0),MATCH(U$8,J!$A$1:$ZZ$1,0))&lt;&gt;"",INDEX(J!$A$1:$ZZ$200,MATCH($A102,J!$A$1:$A$200,0),MATCH(U$8,J!$A$1:$ZZ$1,0)),""),"")</f>
        <v/>
      </c>
    </row>
    <row r="103" spans="1:21">
      <c r="A103" s="41" t="str">
        <f>IF(A102&lt;&gt;"",IF(INDEX(J!$A$1:$ZZ$200,MATCH(A102+1,J!$A$1:$A$200,0),MATCH(B$8,J!$A$1:$ZZ$1,0))&lt;&gt;"",A102+1,""),"")</f>
        <v/>
      </c>
      <c r="B103" s="42" t="str">
        <f>IFERROR(IF(INDEX(J!$A$1:$ZZ$200,MATCH($A103,J!$A$1:$A$200,0),MATCH(B$8,J!$A$1:$ZZ$1,0))&lt;&gt;"",INDEX(J!$A$1:$ZZ$200,MATCH($A103,J!$A$1:$A$200,0),MATCH(B$8,J!$A$1:$ZZ$1,0)),""),"")</f>
        <v/>
      </c>
      <c r="C103" s="43" t="str">
        <f>IFERROR(IF(INDEX(J!$A$1:$ZZ$200,MATCH($A103,J!$A$1:$A$200,0),MATCH(C$8,J!$A$1:$ZZ$1,0))&lt;&gt;"",INDEX(J!$A$1:$ZZ$200,MATCH($A103,J!$A$1:$A$200,0),MATCH(C$8,J!$A$1:$ZZ$1,0)),""),"")</f>
        <v/>
      </c>
      <c r="D103" s="10"/>
      <c r="E103" s="41" t="str">
        <f>IF(E102&lt;&gt;"",IF(INDEX(J!$A$1:$ZZ$200,MATCH(E102+1,J!$A$1:$A$200,0),MATCH(F$8,J!$A$1:$ZZ$1,0))&lt;&gt;"",E102+1,""),"")</f>
        <v/>
      </c>
      <c r="F103" s="43" t="str">
        <f>IFERROR(IF(INDEX(J!$A$1:$ZZ$200,MATCH($A103,J!$A$1:$A$200,0),MATCH(F$8,J!$A$1:$ZZ$1,0))&lt;&gt;"",INDEX(J!$A$1:$ZZ$200,MATCH($A103,J!$A$1:$A$200,0),MATCH(F$8,J!$A$1:$ZZ$1,0)),""),"")</f>
        <v/>
      </c>
      <c r="G103" s="43" t="str">
        <f>IFERROR(IF(INDEX(J!$A$1:$ZZ$200,MATCH($A103,J!$A$1:$A$200,0),MATCH(G$8,J!$A$1:$ZZ$1,0))&lt;&gt;"",INDEX(J!$A$1:$ZZ$200,MATCH($A103,J!$A$1:$A$200,0),MATCH(G$8,J!$A$1:$ZZ$1,0)),""),"")</f>
        <v/>
      </c>
      <c r="H103" s="43" t="str">
        <f>IFERROR(IF(INDEX(J!$A$1:$ZZ$200,MATCH($A103,J!$A$1:$A$200,0),MATCH(H$8,J!$A$1:$ZZ$1,0))&lt;&gt;"",INDEX(J!$A$1:$ZZ$200,MATCH($A103,J!$A$1:$A$200,0),MATCH(H$8,J!$A$1:$ZZ$1,0)),""),"")</f>
        <v/>
      </c>
      <c r="I103" s="43" t="str">
        <f>IFERROR(IF(INDEX(J!$A$1:$ZZ$200,MATCH($A103,J!$A$1:$A$200,0),MATCH(I$8,J!$A$1:$ZZ$1,0))&lt;&gt;"",INDEX(J!$A$1:$ZZ$200,MATCH($A103,J!$A$1:$A$200,0),MATCH(I$8,J!$A$1:$ZZ$1,0)),""),"")</f>
        <v/>
      </c>
      <c r="J103" s="44" t="str">
        <f>IFERROR(IF(INDEX(J!$A$1:$ZZ$200,MATCH($A103,J!$A$1:$A$200,0),MATCH(J$8,J!$A$1:$ZZ$1,0))&lt;&gt;"",INDEX(J!$A$1:$ZZ$200,MATCH($A103,J!$A$1:$A$200,0),MATCH(J$8,J!$A$1:$ZZ$1,0)),""),"")</f>
        <v/>
      </c>
      <c r="K103" s="10"/>
      <c r="L103" s="41" t="str">
        <f>IF(L102&lt;&gt;"",IF(INDEX(J!$A$1:$ZZ$200,MATCH(L102+1,J!$A$1:$A$200,0),MATCH(M$8,J!$A$1:$ZZ$1,0))&lt;&gt;"",L102+1,""),"")</f>
        <v/>
      </c>
      <c r="M103" s="43" t="str">
        <f>IFERROR(IF(INDEX(J!$A$1:$ZZ$200,MATCH($A103,J!$A$1:$A$200,0),MATCH(M$8,J!$A$1:$ZZ$1,0))&lt;&gt;"",INDEX(J!$A$1:$ZZ$200,MATCH($A103,J!$A$1:$A$200,0),MATCH(M$8,J!$A$1:$ZZ$1,0)),""),"")</f>
        <v/>
      </c>
      <c r="N103" s="43" t="str">
        <f>IFERROR(IF(INDEX(J!$A$1:$ZZ$200,MATCH($A103,J!$A$1:$A$200,0),MATCH(N$8,J!$A$1:$ZZ$1,0))&lt;&gt;"",INDEX(J!$A$1:$ZZ$200,MATCH($A103,J!$A$1:$A$200,0),MATCH(N$8,J!$A$1:$ZZ$1,0)),""),"")</f>
        <v/>
      </c>
      <c r="O103" s="43" t="str">
        <f>IFERROR(IF(INDEX(J!$A$1:$ZZ$200,MATCH($A103,J!$A$1:$A$200,0),MATCH(O$8,J!$A$1:$ZZ$1,0))&lt;&gt;"",INDEX(J!$A$1:$ZZ$200,MATCH($A103,J!$A$1:$A$200,0),MATCH(O$8,J!$A$1:$ZZ$1,0)),""),"")</f>
        <v/>
      </c>
      <c r="P103" s="10"/>
      <c r="Q103" s="41" t="str">
        <f>IF(Q102&lt;&gt;"",IF(INDEX(J!$A$1:$ZZ$200,MATCH(Q102+1,J!$A$1:$A$200,0),MATCH(R$8,J!$A$1:$ZZ$1,0))&lt;&gt;"",Q102+1,""),"")</f>
        <v/>
      </c>
      <c r="R103" s="43" t="str">
        <f>IFERROR(IF(INDEX(J!$A$1:$ZZ$200,MATCH($A103,J!$A$1:$A$200,0),MATCH(R$8,J!$A$1:$ZZ$1,0))&lt;&gt;"",INDEX(J!$A$1:$ZZ$200,MATCH($A103,J!$A$1:$A$200,0),MATCH(R$8,J!$A$1:$ZZ$1,0)),""),"")</f>
        <v/>
      </c>
      <c r="S103" s="43" t="str">
        <f>IFERROR(IF(INDEX(J!$A$1:$ZZ$200,MATCH($A103,J!$A$1:$A$200,0),MATCH(S$8,J!$A$1:$ZZ$1,0))&lt;&gt;"",INDEX(J!$A$1:$ZZ$200,MATCH($A103,J!$A$1:$A$200,0),MATCH(S$8,J!$A$1:$ZZ$1,0)),""),"")</f>
        <v/>
      </c>
      <c r="T103" s="43" t="str">
        <f>IFERROR(IF(INDEX(J!$A$1:$ZZ$200,MATCH($A103,J!$A$1:$A$200,0),MATCH(T$8,J!$A$1:$ZZ$1,0))&lt;&gt;"",INDEX(J!$A$1:$ZZ$200,MATCH($A103,J!$A$1:$A$200,0),MATCH(T$8,J!$A$1:$ZZ$1,0)),""),"")</f>
        <v/>
      </c>
      <c r="U103" s="43" t="str">
        <f>IFERROR(IF(INDEX(J!$A$1:$ZZ$200,MATCH($A103,J!$A$1:$A$200,0),MATCH(U$8,J!$A$1:$ZZ$1,0))&lt;&gt;"",INDEX(J!$A$1:$ZZ$200,MATCH($A103,J!$A$1:$A$200,0),MATCH(U$8,J!$A$1:$ZZ$1,0)),""),"")</f>
        <v/>
      </c>
    </row>
    <row r="104" spans="1:21">
      <c r="A104" s="41" t="str">
        <f>IF(A103&lt;&gt;"",IF(INDEX(J!$A$1:$ZZ$200,MATCH(A103+1,J!$A$1:$A$200,0),MATCH(B$8,J!$A$1:$ZZ$1,0))&lt;&gt;"",A103+1,""),"")</f>
        <v/>
      </c>
      <c r="B104" s="42" t="str">
        <f>IFERROR(IF(INDEX(J!$A$1:$ZZ$200,MATCH($A104,J!$A$1:$A$200,0),MATCH(B$8,J!$A$1:$ZZ$1,0))&lt;&gt;"",INDEX(J!$A$1:$ZZ$200,MATCH($A104,J!$A$1:$A$200,0),MATCH(B$8,J!$A$1:$ZZ$1,0)),""),"")</f>
        <v/>
      </c>
      <c r="C104" s="43" t="str">
        <f>IFERROR(IF(INDEX(J!$A$1:$ZZ$200,MATCH($A104,J!$A$1:$A$200,0),MATCH(C$8,J!$A$1:$ZZ$1,0))&lt;&gt;"",INDEX(J!$A$1:$ZZ$200,MATCH($A104,J!$A$1:$A$200,0),MATCH(C$8,J!$A$1:$ZZ$1,0)),""),"")</f>
        <v/>
      </c>
      <c r="D104" s="10"/>
      <c r="E104" s="41" t="str">
        <f>IF(E103&lt;&gt;"",IF(INDEX(J!$A$1:$ZZ$200,MATCH(E103+1,J!$A$1:$A$200,0),MATCH(F$8,J!$A$1:$ZZ$1,0))&lt;&gt;"",E103+1,""),"")</f>
        <v/>
      </c>
      <c r="F104" s="43" t="str">
        <f>IFERROR(IF(INDEX(J!$A$1:$ZZ$200,MATCH($A104,J!$A$1:$A$200,0),MATCH(F$8,J!$A$1:$ZZ$1,0))&lt;&gt;"",INDEX(J!$A$1:$ZZ$200,MATCH($A104,J!$A$1:$A$200,0),MATCH(F$8,J!$A$1:$ZZ$1,0)),""),"")</f>
        <v/>
      </c>
      <c r="G104" s="43" t="str">
        <f>IFERROR(IF(INDEX(J!$A$1:$ZZ$200,MATCH($A104,J!$A$1:$A$200,0),MATCH(G$8,J!$A$1:$ZZ$1,0))&lt;&gt;"",INDEX(J!$A$1:$ZZ$200,MATCH($A104,J!$A$1:$A$200,0),MATCH(G$8,J!$A$1:$ZZ$1,0)),""),"")</f>
        <v/>
      </c>
      <c r="H104" s="43" t="str">
        <f>IFERROR(IF(INDEX(J!$A$1:$ZZ$200,MATCH($A104,J!$A$1:$A$200,0),MATCH(H$8,J!$A$1:$ZZ$1,0))&lt;&gt;"",INDEX(J!$A$1:$ZZ$200,MATCH($A104,J!$A$1:$A$200,0),MATCH(H$8,J!$A$1:$ZZ$1,0)),""),"")</f>
        <v/>
      </c>
      <c r="I104" s="43" t="str">
        <f>IFERROR(IF(INDEX(J!$A$1:$ZZ$200,MATCH($A104,J!$A$1:$A$200,0),MATCH(I$8,J!$A$1:$ZZ$1,0))&lt;&gt;"",INDEX(J!$A$1:$ZZ$200,MATCH($A104,J!$A$1:$A$200,0),MATCH(I$8,J!$A$1:$ZZ$1,0)),""),"")</f>
        <v/>
      </c>
      <c r="J104" s="44" t="str">
        <f>IFERROR(IF(INDEX(J!$A$1:$ZZ$200,MATCH($A104,J!$A$1:$A$200,0),MATCH(J$8,J!$A$1:$ZZ$1,0))&lt;&gt;"",INDEX(J!$A$1:$ZZ$200,MATCH($A104,J!$A$1:$A$200,0),MATCH(J$8,J!$A$1:$ZZ$1,0)),""),"")</f>
        <v/>
      </c>
      <c r="K104" s="10"/>
      <c r="L104" s="41" t="str">
        <f>IF(L103&lt;&gt;"",IF(INDEX(J!$A$1:$ZZ$200,MATCH(L103+1,J!$A$1:$A$200,0),MATCH(M$8,J!$A$1:$ZZ$1,0))&lt;&gt;"",L103+1,""),"")</f>
        <v/>
      </c>
      <c r="M104" s="43" t="str">
        <f>IFERROR(IF(INDEX(J!$A$1:$ZZ$200,MATCH($A104,J!$A$1:$A$200,0),MATCH(M$8,J!$A$1:$ZZ$1,0))&lt;&gt;"",INDEX(J!$A$1:$ZZ$200,MATCH($A104,J!$A$1:$A$200,0),MATCH(M$8,J!$A$1:$ZZ$1,0)),""),"")</f>
        <v/>
      </c>
      <c r="N104" s="43" t="str">
        <f>IFERROR(IF(INDEX(J!$A$1:$ZZ$200,MATCH($A104,J!$A$1:$A$200,0),MATCH(N$8,J!$A$1:$ZZ$1,0))&lt;&gt;"",INDEX(J!$A$1:$ZZ$200,MATCH($A104,J!$A$1:$A$200,0),MATCH(N$8,J!$A$1:$ZZ$1,0)),""),"")</f>
        <v/>
      </c>
      <c r="O104" s="43" t="str">
        <f>IFERROR(IF(INDEX(J!$A$1:$ZZ$200,MATCH($A104,J!$A$1:$A$200,0),MATCH(O$8,J!$A$1:$ZZ$1,0))&lt;&gt;"",INDEX(J!$A$1:$ZZ$200,MATCH($A104,J!$A$1:$A$200,0),MATCH(O$8,J!$A$1:$ZZ$1,0)),""),"")</f>
        <v/>
      </c>
      <c r="P104" s="10"/>
      <c r="Q104" s="41" t="str">
        <f>IF(Q103&lt;&gt;"",IF(INDEX(J!$A$1:$ZZ$200,MATCH(Q103+1,J!$A$1:$A$200,0),MATCH(R$8,J!$A$1:$ZZ$1,0))&lt;&gt;"",Q103+1,""),"")</f>
        <v/>
      </c>
      <c r="R104" s="43" t="str">
        <f>IFERROR(IF(INDEX(J!$A$1:$ZZ$200,MATCH($A104,J!$A$1:$A$200,0),MATCH(R$8,J!$A$1:$ZZ$1,0))&lt;&gt;"",INDEX(J!$A$1:$ZZ$200,MATCH($A104,J!$A$1:$A$200,0),MATCH(R$8,J!$A$1:$ZZ$1,0)),""),"")</f>
        <v/>
      </c>
      <c r="S104" s="43" t="str">
        <f>IFERROR(IF(INDEX(J!$A$1:$ZZ$200,MATCH($A104,J!$A$1:$A$200,0),MATCH(S$8,J!$A$1:$ZZ$1,0))&lt;&gt;"",INDEX(J!$A$1:$ZZ$200,MATCH($A104,J!$A$1:$A$200,0),MATCH(S$8,J!$A$1:$ZZ$1,0)),""),"")</f>
        <v/>
      </c>
      <c r="T104" s="43" t="str">
        <f>IFERROR(IF(INDEX(J!$A$1:$ZZ$200,MATCH($A104,J!$A$1:$A$200,0),MATCH(T$8,J!$A$1:$ZZ$1,0))&lt;&gt;"",INDEX(J!$A$1:$ZZ$200,MATCH($A104,J!$A$1:$A$200,0),MATCH(T$8,J!$A$1:$ZZ$1,0)),""),"")</f>
        <v/>
      </c>
      <c r="U104" s="43" t="str">
        <f>IFERROR(IF(INDEX(J!$A$1:$ZZ$200,MATCH($A104,J!$A$1:$A$200,0),MATCH(U$8,J!$A$1:$ZZ$1,0))&lt;&gt;"",INDEX(J!$A$1:$ZZ$200,MATCH($A104,J!$A$1:$A$200,0),MATCH(U$8,J!$A$1:$ZZ$1,0)),""),"")</f>
        <v/>
      </c>
    </row>
    <row r="105" spans="1:21">
      <c r="A105" s="41" t="str">
        <f>IF(A104&lt;&gt;"",IF(INDEX(J!$A$1:$ZZ$200,MATCH(A104+1,J!$A$1:$A$200,0),MATCH(B$8,J!$A$1:$ZZ$1,0))&lt;&gt;"",A104+1,""),"")</f>
        <v/>
      </c>
      <c r="B105" s="42" t="str">
        <f>IFERROR(IF(INDEX(J!$A$1:$ZZ$200,MATCH($A105,J!$A$1:$A$200,0),MATCH(B$8,J!$A$1:$ZZ$1,0))&lt;&gt;"",INDEX(J!$A$1:$ZZ$200,MATCH($A105,J!$A$1:$A$200,0),MATCH(B$8,J!$A$1:$ZZ$1,0)),""),"")</f>
        <v/>
      </c>
      <c r="C105" s="43" t="str">
        <f>IFERROR(IF(INDEX(J!$A$1:$ZZ$200,MATCH($A105,J!$A$1:$A$200,0),MATCH(C$8,J!$A$1:$ZZ$1,0))&lt;&gt;"",INDEX(J!$A$1:$ZZ$200,MATCH($A105,J!$A$1:$A$200,0),MATCH(C$8,J!$A$1:$ZZ$1,0)),""),"")</f>
        <v/>
      </c>
      <c r="D105" s="10"/>
      <c r="E105" s="41" t="str">
        <f>IF(E104&lt;&gt;"",IF(INDEX(J!$A$1:$ZZ$200,MATCH(E104+1,J!$A$1:$A$200,0),MATCH(F$8,J!$A$1:$ZZ$1,0))&lt;&gt;"",E104+1,""),"")</f>
        <v/>
      </c>
      <c r="F105" s="43" t="str">
        <f>IFERROR(IF(INDEX(J!$A$1:$ZZ$200,MATCH($A105,J!$A$1:$A$200,0),MATCH(F$8,J!$A$1:$ZZ$1,0))&lt;&gt;"",INDEX(J!$A$1:$ZZ$200,MATCH($A105,J!$A$1:$A$200,0),MATCH(F$8,J!$A$1:$ZZ$1,0)),""),"")</f>
        <v/>
      </c>
      <c r="G105" s="43" t="str">
        <f>IFERROR(IF(INDEX(J!$A$1:$ZZ$200,MATCH($A105,J!$A$1:$A$200,0),MATCH(G$8,J!$A$1:$ZZ$1,0))&lt;&gt;"",INDEX(J!$A$1:$ZZ$200,MATCH($A105,J!$A$1:$A$200,0),MATCH(G$8,J!$A$1:$ZZ$1,0)),""),"")</f>
        <v/>
      </c>
      <c r="H105" s="43" t="str">
        <f>IFERROR(IF(INDEX(J!$A$1:$ZZ$200,MATCH($A105,J!$A$1:$A$200,0),MATCH(H$8,J!$A$1:$ZZ$1,0))&lt;&gt;"",INDEX(J!$A$1:$ZZ$200,MATCH($A105,J!$A$1:$A$200,0),MATCH(H$8,J!$A$1:$ZZ$1,0)),""),"")</f>
        <v/>
      </c>
      <c r="I105" s="43" t="str">
        <f>IFERROR(IF(INDEX(J!$A$1:$ZZ$200,MATCH($A105,J!$A$1:$A$200,0),MATCH(I$8,J!$A$1:$ZZ$1,0))&lt;&gt;"",INDEX(J!$A$1:$ZZ$200,MATCH($A105,J!$A$1:$A$200,0),MATCH(I$8,J!$A$1:$ZZ$1,0)),""),"")</f>
        <v/>
      </c>
      <c r="J105" s="44" t="str">
        <f>IFERROR(IF(INDEX(J!$A$1:$ZZ$200,MATCH($A105,J!$A$1:$A$200,0),MATCH(J$8,J!$A$1:$ZZ$1,0))&lt;&gt;"",INDEX(J!$A$1:$ZZ$200,MATCH($A105,J!$A$1:$A$200,0),MATCH(J$8,J!$A$1:$ZZ$1,0)),""),"")</f>
        <v/>
      </c>
      <c r="K105" s="10"/>
      <c r="L105" s="41" t="str">
        <f>IF(L104&lt;&gt;"",IF(INDEX(J!$A$1:$ZZ$200,MATCH(L104+1,J!$A$1:$A$200,0),MATCH(M$8,J!$A$1:$ZZ$1,0))&lt;&gt;"",L104+1,""),"")</f>
        <v/>
      </c>
      <c r="M105" s="43" t="str">
        <f>IFERROR(IF(INDEX(J!$A$1:$ZZ$200,MATCH($A105,J!$A$1:$A$200,0),MATCH(M$8,J!$A$1:$ZZ$1,0))&lt;&gt;"",INDEX(J!$A$1:$ZZ$200,MATCH($A105,J!$A$1:$A$200,0),MATCH(M$8,J!$A$1:$ZZ$1,0)),""),"")</f>
        <v/>
      </c>
      <c r="N105" s="43" t="str">
        <f>IFERROR(IF(INDEX(J!$A$1:$ZZ$200,MATCH($A105,J!$A$1:$A$200,0),MATCH(N$8,J!$A$1:$ZZ$1,0))&lt;&gt;"",INDEX(J!$A$1:$ZZ$200,MATCH($A105,J!$A$1:$A$200,0),MATCH(N$8,J!$A$1:$ZZ$1,0)),""),"")</f>
        <v/>
      </c>
      <c r="O105" s="43" t="str">
        <f>IFERROR(IF(INDEX(J!$A$1:$ZZ$200,MATCH($A105,J!$A$1:$A$200,0),MATCH(O$8,J!$A$1:$ZZ$1,0))&lt;&gt;"",INDEX(J!$A$1:$ZZ$200,MATCH($A105,J!$A$1:$A$200,0),MATCH(O$8,J!$A$1:$ZZ$1,0)),""),"")</f>
        <v/>
      </c>
      <c r="P105" s="10"/>
      <c r="Q105" s="41" t="str">
        <f>IF(Q104&lt;&gt;"",IF(INDEX(J!$A$1:$ZZ$200,MATCH(Q104+1,J!$A$1:$A$200,0),MATCH(R$8,J!$A$1:$ZZ$1,0))&lt;&gt;"",Q104+1,""),"")</f>
        <v/>
      </c>
      <c r="R105" s="43" t="str">
        <f>IFERROR(IF(INDEX(J!$A$1:$ZZ$200,MATCH($A105,J!$A$1:$A$200,0),MATCH(R$8,J!$A$1:$ZZ$1,0))&lt;&gt;"",INDEX(J!$A$1:$ZZ$200,MATCH($A105,J!$A$1:$A$200,0),MATCH(R$8,J!$A$1:$ZZ$1,0)),""),"")</f>
        <v/>
      </c>
      <c r="S105" s="43" t="str">
        <f>IFERROR(IF(INDEX(J!$A$1:$ZZ$200,MATCH($A105,J!$A$1:$A$200,0),MATCH(S$8,J!$A$1:$ZZ$1,0))&lt;&gt;"",INDEX(J!$A$1:$ZZ$200,MATCH($A105,J!$A$1:$A$200,0),MATCH(S$8,J!$A$1:$ZZ$1,0)),""),"")</f>
        <v/>
      </c>
      <c r="T105" s="43" t="str">
        <f>IFERROR(IF(INDEX(J!$A$1:$ZZ$200,MATCH($A105,J!$A$1:$A$200,0),MATCH(T$8,J!$A$1:$ZZ$1,0))&lt;&gt;"",INDEX(J!$A$1:$ZZ$200,MATCH($A105,J!$A$1:$A$200,0),MATCH(T$8,J!$A$1:$ZZ$1,0)),""),"")</f>
        <v/>
      </c>
      <c r="U105" s="43" t="str">
        <f>IFERROR(IF(INDEX(J!$A$1:$ZZ$200,MATCH($A105,J!$A$1:$A$200,0),MATCH(U$8,J!$A$1:$ZZ$1,0))&lt;&gt;"",INDEX(J!$A$1:$ZZ$200,MATCH($A105,J!$A$1:$A$200,0),MATCH(U$8,J!$A$1:$ZZ$1,0)),""),"")</f>
        <v/>
      </c>
    </row>
    <row r="106" spans="1:21">
      <c r="A106" s="41" t="str">
        <f>IF(A105&lt;&gt;"",IF(INDEX(J!$A$1:$ZZ$200,MATCH(A105+1,J!$A$1:$A$200,0),MATCH(B$8,J!$A$1:$ZZ$1,0))&lt;&gt;"",A105+1,""),"")</f>
        <v/>
      </c>
      <c r="B106" s="42" t="str">
        <f>IFERROR(IF(INDEX(J!$A$1:$ZZ$200,MATCH($A106,J!$A$1:$A$200,0),MATCH(B$8,J!$A$1:$ZZ$1,0))&lt;&gt;"",INDEX(J!$A$1:$ZZ$200,MATCH($A106,J!$A$1:$A$200,0),MATCH(B$8,J!$A$1:$ZZ$1,0)),""),"")</f>
        <v/>
      </c>
      <c r="C106" s="43" t="str">
        <f>IFERROR(IF(INDEX(J!$A$1:$ZZ$200,MATCH($A106,J!$A$1:$A$200,0),MATCH(C$8,J!$A$1:$ZZ$1,0))&lt;&gt;"",INDEX(J!$A$1:$ZZ$200,MATCH($A106,J!$A$1:$A$200,0),MATCH(C$8,J!$A$1:$ZZ$1,0)),""),"")</f>
        <v/>
      </c>
      <c r="D106" s="10"/>
      <c r="E106" s="41" t="str">
        <f>IF(E105&lt;&gt;"",IF(INDEX(J!$A$1:$ZZ$200,MATCH(E105+1,J!$A$1:$A$200,0),MATCH(F$8,J!$A$1:$ZZ$1,0))&lt;&gt;"",E105+1,""),"")</f>
        <v/>
      </c>
      <c r="F106" s="43" t="str">
        <f>IFERROR(IF(INDEX(J!$A$1:$ZZ$200,MATCH($A106,J!$A$1:$A$200,0),MATCH(F$8,J!$A$1:$ZZ$1,0))&lt;&gt;"",INDEX(J!$A$1:$ZZ$200,MATCH($A106,J!$A$1:$A$200,0),MATCH(F$8,J!$A$1:$ZZ$1,0)),""),"")</f>
        <v/>
      </c>
      <c r="G106" s="43" t="str">
        <f>IFERROR(IF(INDEX(J!$A$1:$ZZ$200,MATCH($A106,J!$A$1:$A$200,0),MATCH(G$8,J!$A$1:$ZZ$1,0))&lt;&gt;"",INDEX(J!$A$1:$ZZ$200,MATCH($A106,J!$A$1:$A$200,0),MATCH(G$8,J!$A$1:$ZZ$1,0)),""),"")</f>
        <v/>
      </c>
      <c r="H106" s="43" t="str">
        <f>IFERROR(IF(INDEX(J!$A$1:$ZZ$200,MATCH($A106,J!$A$1:$A$200,0),MATCH(H$8,J!$A$1:$ZZ$1,0))&lt;&gt;"",INDEX(J!$A$1:$ZZ$200,MATCH($A106,J!$A$1:$A$200,0),MATCH(H$8,J!$A$1:$ZZ$1,0)),""),"")</f>
        <v/>
      </c>
      <c r="I106" s="43" t="str">
        <f>IFERROR(IF(INDEX(J!$A$1:$ZZ$200,MATCH($A106,J!$A$1:$A$200,0),MATCH(I$8,J!$A$1:$ZZ$1,0))&lt;&gt;"",INDEX(J!$A$1:$ZZ$200,MATCH($A106,J!$A$1:$A$200,0),MATCH(I$8,J!$A$1:$ZZ$1,0)),""),"")</f>
        <v/>
      </c>
      <c r="J106" s="44" t="str">
        <f>IFERROR(IF(INDEX(J!$A$1:$ZZ$200,MATCH($A106,J!$A$1:$A$200,0),MATCH(J$8,J!$A$1:$ZZ$1,0))&lt;&gt;"",INDEX(J!$A$1:$ZZ$200,MATCH($A106,J!$A$1:$A$200,0),MATCH(J$8,J!$A$1:$ZZ$1,0)),""),"")</f>
        <v/>
      </c>
      <c r="K106" s="10"/>
      <c r="L106" s="41" t="str">
        <f>IF(L105&lt;&gt;"",IF(INDEX(J!$A$1:$ZZ$200,MATCH(L105+1,J!$A$1:$A$200,0),MATCH(M$8,J!$A$1:$ZZ$1,0))&lt;&gt;"",L105+1,""),"")</f>
        <v/>
      </c>
      <c r="M106" s="43" t="str">
        <f>IFERROR(IF(INDEX(J!$A$1:$ZZ$200,MATCH($A106,J!$A$1:$A$200,0),MATCH(M$8,J!$A$1:$ZZ$1,0))&lt;&gt;"",INDEX(J!$A$1:$ZZ$200,MATCH($A106,J!$A$1:$A$200,0),MATCH(M$8,J!$A$1:$ZZ$1,0)),""),"")</f>
        <v/>
      </c>
      <c r="N106" s="43" t="str">
        <f>IFERROR(IF(INDEX(J!$A$1:$ZZ$200,MATCH($A106,J!$A$1:$A$200,0),MATCH(N$8,J!$A$1:$ZZ$1,0))&lt;&gt;"",INDEX(J!$A$1:$ZZ$200,MATCH($A106,J!$A$1:$A$200,0),MATCH(N$8,J!$A$1:$ZZ$1,0)),""),"")</f>
        <v/>
      </c>
      <c r="O106" s="43" t="str">
        <f>IFERROR(IF(INDEX(J!$A$1:$ZZ$200,MATCH($A106,J!$A$1:$A$200,0),MATCH(O$8,J!$A$1:$ZZ$1,0))&lt;&gt;"",INDEX(J!$A$1:$ZZ$200,MATCH($A106,J!$A$1:$A$200,0),MATCH(O$8,J!$A$1:$ZZ$1,0)),""),"")</f>
        <v/>
      </c>
      <c r="P106" s="10"/>
      <c r="Q106" s="41" t="str">
        <f>IF(Q105&lt;&gt;"",IF(INDEX(J!$A$1:$ZZ$200,MATCH(Q105+1,J!$A$1:$A$200,0),MATCH(R$8,J!$A$1:$ZZ$1,0))&lt;&gt;"",Q105+1,""),"")</f>
        <v/>
      </c>
      <c r="R106" s="43" t="str">
        <f>IFERROR(IF(INDEX(J!$A$1:$ZZ$200,MATCH($A106,J!$A$1:$A$200,0),MATCH(R$8,J!$A$1:$ZZ$1,0))&lt;&gt;"",INDEX(J!$A$1:$ZZ$200,MATCH($A106,J!$A$1:$A$200,0),MATCH(R$8,J!$A$1:$ZZ$1,0)),""),"")</f>
        <v/>
      </c>
      <c r="S106" s="43" t="str">
        <f>IFERROR(IF(INDEX(J!$A$1:$ZZ$200,MATCH($A106,J!$A$1:$A$200,0),MATCH(S$8,J!$A$1:$ZZ$1,0))&lt;&gt;"",INDEX(J!$A$1:$ZZ$200,MATCH($A106,J!$A$1:$A$200,0),MATCH(S$8,J!$A$1:$ZZ$1,0)),""),"")</f>
        <v/>
      </c>
      <c r="T106" s="43" t="str">
        <f>IFERROR(IF(INDEX(J!$A$1:$ZZ$200,MATCH($A106,J!$A$1:$A$200,0),MATCH(T$8,J!$A$1:$ZZ$1,0))&lt;&gt;"",INDEX(J!$A$1:$ZZ$200,MATCH($A106,J!$A$1:$A$200,0),MATCH(T$8,J!$A$1:$ZZ$1,0)),""),"")</f>
        <v/>
      </c>
      <c r="U106" s="43" t="str">
        <f>IFERROR(IF(INDEX(J!$A$1:$ZZ$200,MATCH($A106,J!$A$1:$A$200,0),MATCH(U$8,J!$A$1:$ZZ$1,0))&lt;&gt;"",INDEX(J!$A$1:$ZZ$200,MATCH($A106,J!$A$1:$A$200,0),MATCH(U$8,J!$A$1:$ZZ$1,0)),""),"")</f>
        <v/>
      </c>
    </row>
    <row r="107" spans="1:21">
      <c r="A107" s="41" t="str">
        <f>IF(A106&lt;&gt;"",IF(INDEX(J!$A$1:$ZZ$200,MATCH(A106+1,J!$A$1:$A$200,0),MATCH(B$8,J!$A$1:$ZZ$1,0))&lt;&gt;"",A106+1,""),"")</f>
        <v/>
      </c>
      <c r="B107" s="42" t="str">
        <f>IFERROR(IF(INDEX(J!$A$1:$ZZ$200,MATCH($A107,J!$A$1:$A$200,0),MATCH(B$8,J!$A$1:$ZZ$1,0))&lt;&gt;"",INDEX(J!$A$1:$ZZ$200,MATCH($A107,J!$A$1:$A$200,0),MATCH(B$8,J!$A$1:$ZZ$1,0)),""),"")</f>
        <v/>
      </c>
      <c r="C107" s="43" t="str">
        <f>IFERROR(IF(INDEX(J!$A$1:$ZZ$200,MATCH($A107,J!$A$1:$A$200,0),MATCH(C$8,J!$A$1:$ZZ$1,0))&lt;&gt;"",INDEX(J!$A$1:$ZZ$200,MATCH($A107,J!$A$1:$A$200,0),MATCH(C$8,J!$A$1:$ZZ$1,0)),""),"")</f>
        <v/>
      </c>
      <c r="D107" s="10"/>
      <c r="E107" s="41" t="str">
        <f>IF(E106&lt;&gt;"",IF(INDEX(J!$A$1:$ZZ$200,MATCH(E106+1,J!$A$1:$A$200,0),MATCH(F$8,J!$A$1:$ZZ$1,0))&lt;&gt;"",E106+1,""),"")</f>
        <v/>
      </c>
      <c r="F107" s="43" t="str">
        <f>IFERROR(IF(INDEX(J!$A$1:$ZZ$200,MATCH($A107,J!$A$1:$A$200,0),MATCH(F$8,J!$A$1:$ZZ$1,0))&lt;&gt;"",INDEX(J!$A$1:$ZZ$200,MATCH($A107,J!$A$1:$A$200,0),MATCH(F$8,J!$A$1:$ZZ$1,0)),""),"")</f>
        <v/>
      </c>
      <c r="G107" s="43" t="str">
        <f>IFERROR(IF(INDEX(J!$A$1:$ZZ$200,MATCH($A107,J!$A$1:$A$200,0),MATCH(G$8,J!$A$1:$ZZ$1,0))&lt;&gt;"",INDEX(J!$A$1:$ZZ$200,MATCH($A107,J!$A$1:$A$200,0),MATCH(G$8,J!$A$1:$ZZ$1,0)),""),"")</f>
        <v/>
      </c>
      <c r="H107" s="43" t="str">
        <f>IFERROR(IF(INDEX(J!$A$1:$ZZ$200,MATCH($A107,J!$A$1:$A$200,0),MATCH(H$8,J!$A$1:$ZZ$1,0))&lt;&gt;"",INDEX(J!$A$1:$ZZ$200,MATCH($A107,J!$A$1:$A$200,0),MATCH(H$8,J!$A$1:$ZZ$1,0)),""),"")</f>
        <v/>
      </c>
      <c r="I107" s="43" t="str">
        <f>IFERROR(IF(INDEX(J!$A$1:$ZZ$200,MATCH($A107,J!$A$1:$A$200,0),MATCH(I$8,J!$A$1:$ZZ$1,0))&lt;&gt;"",INDEX(J!$A$1:$ZZ$200,MATCH($A107,J!$A$1:$A$200,0),MATCH(I$8,J!$A$1:$ZZ$1,0)),""),"")</f>
        <v/>
      </c>
      <c r="J107" s="44" t="str">
        <f>IFERROR(IF(INDEX(J!$A$1:$ZZ$200,MATCH($A107,J!$A$1:$A$200,0),MATCH(J$8,J!$A$1:$ZZ$1,0))&lt;&gt;"",INDEX(J!$A$1:$ZZ$200,MATCH($A107,J!$A$1:$A$200,0),MATCH(J$8,J!$A$1:$ZZ$1,0)),""),"")</f>
        <v/>
      </c>
      <c r="K107" s="10"/>
      <c r="L107" s="41" t="str">
        <f>IF(L106&lt;&gt;"",IF(INDEX(J!$A$1:$ZZ$200,MATCH(L106+1,J!$A$1:$A$200,0),MATCH(M$8,J!$A$1:$ZZ$1,0))&lt;&gt;"",L106+1,""),"")</f>
        <v/>
      </c>
      <c r="M107" s="43" t="str">
        <f>IFERROR(IF(INDEX(J!$A$1:$ZZ$200,MATCH($A107,J!$A$1:$A$200,0),MATCH(M$8,J!$A$1:$ZZ$1,0))&lt;&gt;"",INDEX(J!$A$1:$ZZ$200,MATCH($A107,J!$A$1:$A$200,0),MATCH(M$8,J!$A$1:$ZZ$1,0)),""),"")</f>
        <v/>
      </c>
      <c r="N107" s="43" t="str">
        <f>IFERROR(IF(INDEX(J!$A$1:$ZZ$200,MATCH($A107,J!$A$1:$A$200,0),MATCH(N$8,J!$A$1:$ZZ$1,0))&lt;&gt;"",INDEX(J!$A$1:$ZZ$200,MATCH($A107,J!$A$1:$A$200,0),MATCH(N$8,J!$A$1:$ZZ$1,0)),""),"")</f>
        <v/>
      </c>
      <c r="O107" s="43" t="str">
        <f>IFERROR(IF(INDEX(J!$A$1:$ZZ$200,MATCH($A107,J!$A$1:$A$200,0),MATCH(O$8,J!$A$1:$ZZ$1,0))&lt;&gt;"",INDEX(J!$A$1:$ZZ$200,MATCH($A107,J!$A$1:$A$200,0),MATCH(O$8,J!$A$1:$ZZ$1,0)),""),"")</f>
        <v/>
      </c>
      <c r="P107" s="10"/>
      <c r="Q107" s="41" t="str">
        <f>IF(Q106&lt;&gt;"",IF(INDEX(J!$A$1:$ZZ$200,MATCH(Q106+1,J!$A$1:$A$200,0),MATCH(R$8,J!$A$1:$ZZ$1,0))&lt;&gt;"",Q106+1,""),"")</f>
        <v/>
      </c>
      <c r="R107" s="43" t="str">
        <f>IFERROR(IF(INDEX(J!$A$1:$ZZ$200,MATCH($A107,J!$A$1:$A$200,0),MATCH(R$8,J!$A$1:$ZZ$1,0))&lt;&gt;"",INDEX(J!$A$1:$ZZ$200,MATCH($A107,J!$A$1:$A$200,0),MATCH(R$8,J!$A$1:$ZZ$1,0)),""),"")</f>
        <v/>
      </c>
      <c r="S107" s="43" t="str">
        <f>IFERROR(IF(INDEX(J!$A$1:$ZZ$200,MATCH($A107,J!$A$1:$A$200,0),MATCH(S$8,J!$A$1:$ZZ$1,0))&lt;&gt;"",INDEX(J!$A$1:$ZZ$200,MATCH($A107,J!$A$1:$A$200,0),MATCH(S$8,J!$A$1:$ZZ$1,0)),""),"")</f>
        <v/>
      </c>
      <c r="T107" s="43" t="str">
        <f>IFERROR(IF(INDEX(J!$A$1:$ZZ$200,MATCH($A107,J!$A$1:$A$200,0),MATCH(T$8,J!$A$1:$ZZ$1,0))&lt;&gt;"",INDEX(J!$A$1:$ZZ$200,MATCH($A107,J!$A$1:$A$200,0),MATCH(T$8,J!$A$1:$ZZ$1,0)),""),"")</f>
        <v/>
      </c>
      <c r="U107" s="43" t="str">
        <f>IFERROR(IF(INDEX(J!$A$1:$ZZ$200,MATCH($A107,J!$A$1:$A$200,0),MATCH(U$8,J!$A$1:$ZZ$1,0))&lt;&gt;"",INDEX(J!$A$1:$ZZ$200,MATCH($A107,J!$A$1:$A$200,0),MATCH(U$8,J!$A$1:$ZZ$1,0)),""),"")</f>
        <v/>
      </c>
    </row>
    <row r="108" spans="1:21">
      <c r="A108" s="41" t="str">
        <f>IF(A107&lt;&gt;"",IF(INDEX(J!$A$1:$ZZ$200,MATCH(A107+1,J!$A$1:$A$200,0),MATCH(B$8,J!$A$1:$ZZ$1,0))&lt;&gt;"",A107+1,""),"")</f>
        <v/>
      </c>
      <c r="B108" s="42" t="str">
        <f>IFERROR(IF(INDEX(J!$A$1:$ZZ$200,MATCH($A108,J!$A$1:$A$200,0),MATCH(B$8,J!$A$1:$ZZ$1,0))&lt;&gt;"",INDEX(J!$A$1:$ZZ$200,MATCH($A108,J!$A$1:$A$200,0),MATCH(B$8,J!$A$1:$ZZ$1,0)),""),"")</f>
        <v/>
      </c>
      <c r="C108" s="43" t="str">
        <f>IFERROR(IF(INDEX(J!$A$1:$ZZ$200,MATCH($A108,J!$A$1:$A$200,0),MATCH(C$8,J!$A$1:$ZZ$1,0))&lt;&gt;"",INDEX(J!$A$1:$ZZ$200,MATCH($A108,J!$A$1:$A$200,0),MATCH(C$8,J!$A$1:$ZZ$1,0)),""),"")</f>
        <v/>
      </c>
      <c r="D108" s="10"/>
      <c r="E108" s="41" t="str">
        <f>IF(E107&lt;&gt;"",IF(INDEX(J!$A$1:$ZZ$200,MATCH(E107+1,J!$A$1:$A$200,0),MATCH(F$8,J!$A$1:$ZZ$1,0))&lt;&gt;"",E107+1,""),"")</f>
        <v/>
      </c>
      <c r="F108" s="43" t="str">
        <f>IFERROR(IF(INDEX(J!$A$1:$ZZ$200,MATCH($A108,J!$A$1:$A$200,0),MATCH(F$8,J!$A$1:$ZZ$1,0))&lt;&gt;"",INDEX(J!$A$1:$ZZ$200,MATCH($A108,J!$A$1:$A$200,0),MATCH(F$8,J!$A$1:$ZZ$1,0)),""),"")</f>
        <v/>
      </c>
      <c r="G108" s="43" t="str">
        <f>IFERROR(IF(INDEX(J!$A$1:$ZZ$200,MATCH($A108,J!$A$1:$A$200,0),MATCH(G$8,J!$A$1:$ZZ$1,0))&lt;&gt;"",INDEX(J!$A$1:$ZZ$200,MATCH($A108,J!$A$1:$A$200,0),MATCH(G$8,J!$A$1:$ZZ$1,0)),""),"")</f>
        <v/>
      </c>
      <c r="H108" s="43" t="str">
        <f>IFERROR(IF(INDEX(J!$A$1:$ZZ$200,MATCH($A108,J!$A$1:$A$200,0),MATCH(H$8,J!$A$1:$ZZ$1,0))&lt;&gt;"",INDEX(J!$A$1:$ZZ$200,MATCH($A108,J!$A$1:$A$200,0),MATCH(H$8,J!$A$1:$ZZ$1,0)),""),"")</f>
        <v/>
      </c>
      <c r="I108" s="43" t="str">
        <f>IFERROR(IF(INDEX(J!$A$1:$ZZ$200,MATCH($A108,J!$A$1:$A$200,0),MATCH(I$8,J!$A$1:$ZZ$1,0))&lt;&gt;"",INDEX(J!$A$1:$ZZ$200,MATCH($A108,J!$A$1:$A$200,0),MATCH(I$8,J!$A$1:$ZZ$1,0)),""),"")</f>
        <v/>
      </c>
      <c r="J108" s="44" t="str">
        <f>IFERROR(IF(INDEX(J!$A$1:$ZZ$200,MATCH($A108,J!$A$1:$A$200,0),MATCH(J$8,J!$A$1:$ZZ$1,0))&lt;&gt;"",INDEX(J!$A$1:$ZZ$200,MATCH($A108,J!$A$1:$A$200,0),MATCH(J$8,J!$A$1:$ZZ$1,0)),""),"")</f>
        <v/>
      </c>
      <c r="K108" s="10"/>
      <c r="L108" s="41" t="str">
        <f>IF(L107&lt;&gt;"",IF(INDEX(J!$A$1:$ZZ$200,MATCH(L107+1,J!$A$1:$A$200,0),MATCH(M$8,J!$A$1:$ZZ$1,0))&lt;&gt;"",L107+1,""),"")</f>
        <v/>
      </c>
      <c r="M108" s="43" t="str">
        <f>IFERROR(IF(INDEX(J!$A$1:$ZZ$200,MATCH($A108,J!$A$1:$A$200,0),MATCH(M$8,J!$A$1:$ZZ$1,0))&lt;&gt;"",INDEX(J!$A$1:$ZZ$200,MATCH($A108,J!$A$1:$A$200,0),MATCH(M$8,J!$A$1:$ZZ$1,0)),""),"")</f>
        <v/>
      </c>
      <c r="N108" s="43" t="str">
        <f>IFERROR(IF(INDEX(J!$A$1:$ZZ$200,MATCH($A108,J!$A$1:$A$200,0),MATCH(N$8,J!$A$1:$ZZ$1,0))&lt;&gt;"",INDEX(J!$A$1:$ZZ$200,MATCH($A108,J!$A$1:$A$200,0),MATCH(N$8,J!$A$1:$ZZ$1,0)),""),"")</f>
        <v/>
      </c>
      <c r="O108" s="43" t="str">
        <f>IFERROR(IF(INDEX(J!$A$1:$ZZ$200,MATCH($A108,J!$A$1:$A$200,0),MATCH(O$8,J!$A$1:$ZZ$1,0))&lt;&gt;"",INDEX(J!$A$1:$ZZ$200,MATCH($A108,J!$A$1:$A$200,0),MATCH(O$8,J!$A$1:$ZZ$1,0)),""),"")</f>
        <v/>
      </c>
      <c r="P108" s="10"/>
      <c r="Q108" s="41" t="str">
        <f>IF(Q107&lt;&gt;"",IF(INDEX(J!$A$1:$ZZ$200,MATCH(Q107+1,J!$A$1:$A$200,0),MATCH(R$8,J!$A$1:$ZZ$1,0))&lt;&gt;"",Q107+1,""),"")</f>
        <v/>
      </c>
      <c r="R108" s="43" t="str">
        <f>IFERROR(IF(INDEX(J!$A$1:$ZZ$200,MATCH($A108,J!$A$1:$A$200,0),MATCH(R$8,J!$A$1:$ZZ$1,0))&lt;&gt;"",INDEX(J!$A$1:$ZZ$200,MATCH($A108,J!$A$1:$A$200,0),MATCH(R$8,J!$A$1:$ZZ$1,0)),""),"")</f>
        <v/>
      </c>
      <c r="S108" s="43" t="str">
        <f>IFERROR(IF(INDEX(J!$A$1:$ZZ$200,MATCH($A108,J!$A$1:$A$200,0),MATCH(S$8,J!$A$1:$ZZ$1,0))&lt;&gt;"",INDEX(J!$A$1:$ZZ$200,MATCH($A108,J!$A$1:$A$200,0),MATCH(S$8,J!$A$1:$ZZ$1,0)),""),"")</f>
        <v/>
      </c>
      <c r="T108" s="43" t="str">
        <f>IFERROR(IF(INDEX(J!$A$1:$ZZ$200,MATCH($A108,J!$A$1:$A$200,0),MATCH(T$8,J!$A$1:$ZZ$1,0))&lt;&gt;"",INDEX(J!$A$1:$ZZ$200,MATCH($A108,J!$A$1:$A$200,0),MATCH(T$8,J!$A$1:$ZZ$1,0)),""),"")</f>
        <v/>
      </c>
      <c r="U108" s="43" t="str">
        <f>IFERROR(IF(INDEX(J!$A$1:$ZZ$200,MATCH($A108,J!$A$1:$A$200,0),MATCH(U$8,J!$A$1:$ZZ$1,0))&lt;&gt;"",INDEX(J!$A$1:$ZZ$200,MATCH($A108,J!$A$1:$A$200,0),MATCH(U$8,J!$A$1:$ZZ$1,0)),""),"")</f>
        <v/>
      </c>
    </row>
    <row r="109" spans="1:21">
      <c r="A109" s="41" t="str">
        <f>IF(A108&lt;&gt;"",IF(INDEX(J!$A$1:$ZZ$200,MATCH(A108+1,J!$A$1:$A$200,0),MATCH(B$8,J!$A$1:$ZZ$1,0))&lt;&gt;"",A108+1,""),"")</f>
        <v/>
      </c>
      <c r="B109" s="42" t="str">
        <f>IFERROR(IF(INDEX(J!$A$1:$ZZ$200,MATCH($A109,J!$A$1:$A$200,0),MATCH(B$8,J!$A$1:$ZZ$1,0))&lt;&gt;"",INDEX(J!$A$1:$ZZ$200,MATCH($A109,J!$A$1:$A$200,0),MATCH(B$8,J!$A$1:$ZZ$1,0)),""),"")</f>
        <v/>
      </c>
      <c r="C109" s="43" t="str">
        <f>IFERROR(IF(INDEX(J!$A$1:$ZZ$200,MATCH($A109,J!$A$1:$A$200,0),MATCH(C$8,J!$A$1:$ZZ$1,0))&lt;&gt;"",INDEX(J!$A$1:$ZZ$200,MATCH($A109,J!$A$1:$A$200,0),MATCH(C$8,J!$A$1:$ZZ$1,0)),""),"")</f>
        <v/>
      </c>
      <c r="D109" s="10"/>
      <c r="E109" s="41" t="str">
        <f>IF(E108&lt;&gt;"",IF(INDEX(J!$A$1:$ZZ$200,MATCH(E108+1,J!$A$1:$A$200,0),MATCH(F$8,J!$A$1:$ZZ$1,0))&lt;&gt;"",E108+1,""),"")</f>
        <v/>
      </c>
      <c r="F109" s="43" t="str">
        <f>IFERROR(IF(INDEX(J!$A$1:$ZZ$200,MATCH($A109,J!$A$1:$A$200,0),MATCH(F$8,J!$A$1:$ZZ$1,0))&lt;&gt;"",INDEX(J!$A$1:$ZZ$200,MATCH($A109,J!$A$1:$A$200,0),MATCH(F$8,J!$A$1:$ZZ$1,0)),""),"")</f>
        <v/>
      </c>
      <c r="G109" s="43" t="str">
        <f>IFERROR(IF(INDEX(J!$A$1:$ZZ$200,MATCH($A109,J!$A$1:$A$200,0),MATCH(G$8,J!$A$1:$ZZ$1,0))&lt;&gt;"",INDEX(J!$A$1:$ZZ$200,MATCH($A109,J!$A$1:$A$200,0),MATCH(G$8,J!$A$1:$ZZ$1,0)),""),"")</f>
        <v/>
      </c>
      <c r="H109" s="43" t="str">
        <f>IFERROR(IF(INDEX(J!$A$1:$ZZ$200,MATCH($A109,J!$A$1:$A$200,0),MATCH(H$8,J!$A$1:$ZZ$1,0))&lt;&gt;"",INDEX(J!$A$1:$ZZ$200,MATCH($A109,J!$A$1:$A$200,0),MATCH(H$8,J!$A$1:$ZZ$1,0)),""),"")</f>
        <v/>
      </c>
      <c r="I109" s="43" t="str">
        <f>IFERROR(IF(INDEX(J!$A$1:$ZZ$200,MATCH($A109,J!$A$1:$A$200,0),MATCH(I$8,J!$A$1:$ZZ$1,0))&lt;&gt;"",INDEX(J!$A$1:$ZZ$200,MATCH($A109,J!$A$1:$A$200,0),MATCH(I$8,J!$A$1:$ZZ$1,0)),""),"")</f>
        <v/>
      </c>
      <c r="J109" s="44" t="str">
        <f>IFERROR(IF(INDEX(J!$A$1:$ZZ$200,MATCH($A109,J!$A$1:$A$200,0),MATCH(J$8,J!$A$1:$ZZ$1,0))&lt;&gt;"",INDEX(J!$A$1:$ZZ$200,MATCH($A109,J!$A$1:$A$200,0),MATCH(J$8,J!$A$1:$ZZ$1,0)),""),"")</f>
        <v/>
      </c>
      <c r="K109" s="10"/>
      <c r="L109" s="41" t="str">
        <f>IF(L108&lt;&gt;"",IF(INDEX(J!$A$1:$ZZ$200,MATCH(L108+1,J!$A$1:$A$200,0),MATCH(M$8,J!$A$1:$ZZ$1,0))&lt;&gt;"",L108+1,""),"")</f>
        <v/>
      </c>
      <c r="M109" s="43" t="str">
        <f>IFERROR(IF(INDEX(J!$A$1:$ZZ$200,MATCH($A109,J!$A$1:$A$200,0),MATCH(M$8,J!$A$1:$ZZ$1,0))&lt;&gt;"",INDEX(J!$A$1:$ZZ$200,MATCH($A109,J!$A$1:$A$200,0),MATCH(M$8,J!$A$1:$ZZ$1,0)),""),"")</f>
        <v/>
      </c>
      <c r="N109" s="43" t="str">
        <f>IFERROR(IF(INDEX(J!$A$1:$ZZ$200,MATCH($A109,J!$A$1:$A$200,0),MATCH(N$8,J!$A$1:$ZZ$1,0))&lt;&gt;"",INDEX(J!$A$1:$ZZ$200,MATCH($A109,J!$A$1:$A$200,0),MATCH(N$8,J!$A$1:$ZZ$1,0)),""),"")</f>
        <v/>
      </c>
      <c r="O109" s="43" t="str">
        <f>IFERROR(IF(INDEX(J!$A$1:$ZZ$200,MATCH($A109,J!$A$1:$A$200,0),MATCH(O$8,J!$A$1:$ZZ$1,0))&lt;&gt;"",INDEX(J!$A$1:$ZZ$200,MATCH($A109,J!$A$1:$A$200,0),MATCH(O$8,J!$A$1:$ZZ$1,0)),""),"")</f>
        <v/>
      </c>
      <c r="P109" s="10"/>
      <c r="Q109" s="41" t="str">
        <f>IF(Q108&lt;&gt;"",IF(INDEX(J!$A$1:$ZZ$200,MATCH(Q108+1,J!$A$1:$A$200,0),MATCH(R$8,J!$A$1:$ZZ$1,0))&lt;&gt;"",Q108+1,""),"")</f>
        <v/>
      </c>
      <c r="R109" s="43" t="str">
        <f>IFERROR(IF(INDEX(J!$A$1:$ZZ$200,MATCH($A109,J!$A$1:$A$200,0),MATCH(R$8,J!$A$1:$ZZ$1,0))&lt;&gt;"",INDEX(J!$A$1:$ZZ$200,MATCH($A109,J!$A$1:$A$200,0),MATCH(R$8,J!$A$1:$ZZ$1,0)),""),"")</f>
        <v/>
      </c>
      <c r="S109" s="43" t="str">
        <f>IFERROR(IF(INDEX(J!$A$1:$ZZ$200,MATCH($A109,J!$A$1:$A$200,0),MATCH(S$8,J!$A$1:$ZZ$1,0))&lt;&gt;"",INDEX(J!$A$1:$ZZ$200,MATCH($A109,J!$A$1:$A$200,0),MATCH(S$8,J!$A$1:$ZZ$1,0)),""),"")</f>
        <v/>
      </c>
      <c r="T109" s="43" t="str">
        <f>IFERROR(IF(INDEX(J!$A$1:$ZZ$200,MATCH($A109,J!$A$1:$A$200,0),MATCH(T$8,J!$A$1:$ZZ$1,0))&lt;&gt;"",INDEX(J!$A$1:$ZZ$200,MATCH($A109,J!$A$1:$A$200,0),MATCH(T$8,J!$A$1:$ZZ$1,0)),""),"")</f>
        <v/>
      </c>
      <c r="U109" s="43" t="str">
        <f>IFERROR(IF(INDEX(J!$A$1:$ZZ$200,MATCH($A109,J!$A$1:$A$200,0),MATCH(U$8,J!$A$1:$ZZ$1,0))&lt;&gt;"",INDEX(J!$A$1:$ZZ$200,MATCH($A109,J!$A$1:$A$200,0),MATCH(U$8,J!$A$1:$ZZ$1,0)),""),"")</f>
        <v/>
      </c>
    </row>
    <row r="110" spans="1:21">
      <c r="A110" s="41" t="str">
        <f>IF(A109&lt;&gt;"",IF(INDEX(J!$A$1:$ZZ$200,MATCH(A109+1,J!$A$1:$A$200,0),MATCH(B$8,J!$A$1:$ZZ$1,0))&lt;&gt;"",A109+1,""),"")</f>
        <v/>
      </c>
      <c r="B110" s="42" t="str">
        <f>IFERROR(IF(INDEX(J!$A$1:$ZZ$200,MATCH($A110,J!$A$1:$A$200,0),MATCH(B$8,J!$A$1:$ZZ$1,0))&lt;&gt;"",INDEX(J!$A$1:$ZZ$200,MATCH($A110,J!$A$1:$A$200,0),MATCH(B$8,J!$A$1:$ZZ$1,0)),""),"")</f>
        <v/>
      </c>
      <c r="C110" s="43" t="str">
        <f>IFERROR(IF(INDEX(J!$A$1:$ZZ$200,MATCH($A110,J!$A$1:$A$200,0),MATCH(C$8,J!$A$1:$ZZ$1,0))&lt;&gt;"",INDEX(J!$A$1:$ZZ$200,MATCH($A110,J!$A$1:$A$200,0),MATCH(C$8,J!$A$1:$ZZ$1,0)),""),"")</f>
        <v/>
      </c>
      <c r="D110" s="10"/>
      <c r="E110" s="41" t="str">
        <f>IF(E109&lt;&gt;"",IF(INDEX(J!$A$1:$ZZ$200,MATCH(E109+1,J!$A$1:$A$200,0),MATCH(F$8,J!$A$1:$ZZ$1,0))&lt;&gt;"",E109+1,""),"")</f>
        <v/>
      </c>
      <c r="F110" s="43" t="str">
        <f>IFERROR(IF(INDEX(J!$A$1:$ZZ$200,MATCH($A110,J!$A$1:$A$200,0),MATCH(F$8,J!$A$1:$ZZ$1,0))&lt;&gt;"",INDEX(J!$A$1:$ZZ$200,MATCH($A110,J!$A$1:$A$200,0),MATCH(F$8,J!$A$1:$ZZ$1,0)),""),"")</f>
        <v/>
      </c>
      <c r="G110" s="43" t="str">
        <f>IFERROR(IF(INDEX(J!$A$1:$ZZ$200,MATCH($A110,J!$A$1:$A$200,0),MATCH(G$8,J!$A$1:$ZZ$1,0))&lt;&gt;"",INDEX(J!$A$1:$ZZ$200,MATCH($A110,J!$A$1:$A$200,0),MATCH(G$8,J!$A$1:$ZZ$1,0)),""),"")</f>
        <v/>
      </c>
      <c r="H110" s="43" t="str">
        <f>IFERROR(IF(INDEX(J!$A$1:$ZZ$200,MATCH($A110,J!$A$1:$A$200,0),MATCH(H$8,J!$A$1:$ZZ$1,0))&lt;&gt;"",INDEX(J!$A$1:$ZZ$200,MATCH($A110,J!$A$1:$A$200,0),MATCH(H$8,J!$A$1:$ZZ$1,0)),""),"")</f>
        <v/>
      </c>
      <c r="I110" s="43" t="str">
        <f>IFERROR(IF(INDEX(J!$A$1:$ZZ$200,MATCH($A110,J!$A$1:$A$200,0),MATCH(I$8,J!$A$1:$ZZ$1,0))&lt;&gt;"",INDEX(J!$A$1:$ZZ$200,MATCH($A110,J!$A$1:$A$200,0),MATCH(I$8,J!$A$1:$ZZ$1,0)),""),"")</f>
        <v/>
      </c>
      <c r="J110" s="44" t="str">
        <f>IFERROR(IF(INDEX(J!$A$1:$ZZ$200,MATCH($A110,J!$A$1:$A$200,0),MATCH(J$8,J!$A$1:$ZZ$1,0))&lt;&gt;"",INDEX(J!$A$1:$ZZ$200,MATCH($A110,J!$A$1:$A$200,0),MATCH(J$8,J!$A$1:$ZZ$1,0)),""),"")</f>
        <v/>
      </c>
      <c r="K110" s="10"/>
      <c r="L110" s="41" t="str">
        <f>IF(L109&lt;&gt;"",IF(INDEX(J!$A$1:$ZZ$200,MATCH(L109+1,J!$A$1:$A$200,0),MATCH(M$8,J!$A$1:$ZZ$1,0))&lt;&gt;"",L109+1,""),"")</f>
        <v/>
      </c>
      <c r="M110" s="43" t="str">
        <f>IFERROR(IF(INDEX(J!$A$1:$ZZ$200,MATCH($A110,J!$A$1:$A$200,0),MATCH(M$8,J!$A$1:$ZZ$1,0))&lt;&gt;"",INDEX(J!$A$1:$ZZ$200,MATCH($A110,J!$A$1:$A$200,0),MATCH(M$8,J!$A$1:$ZZ$1,0)),""),"")</f>
        <v/>
      </c>
      <c r="N110" s="43" t="str">
        <f>IFERROR(IF(INDEX(J!$A$1:$ZZ$200,MATCH($A110,J!$A$1:$A$200,0),MATCH(N$8,J!$A$1:$ZZ$1,0))&lt;&gt;"",INDEX(J!$A$1:$ZZ$200,MATCH($A110,J!$A$1:$A$200,0),MATCH(N$8,J!$A$1:$ZZ$1,0)),""),"")</f>
        <v/>
      </c>
      <c r="O110" s="43" t="str">
        <f>IFERROR(IF(INDEX(J!$A$1:$ZZ$200,MATCH($A110,J!$A$1:$A$200,0),MATCH(O$8,J!$A$1:$ZZ$1,0))&lt;&gt;"",INDEX(J!$A$1:$ZZ$200,MATCH($A110,J!$A$1:$A$200,0),MATCH(O$8,J!$A$1:$ZZ$1,0)),""),"")</f>
        <v/>
      </c>
      <c r="P110" s="10"/>
      <c r="Q110" s="41" t="str">
        <f>IF(Q109&lt;&gt;"",IF(INDEX(J!$A$1:$ZZ$200,MATCH(Q109+1,J!$A$1:$A$200,0),MATCH(R$8,J!$A$1:$ZZ$1,0))&lt;&gt;"",Q109+1,""),"")</f>
        <v/>
      </c>
      <c r="R110" s="43" t="str">
        <f>IFERROR(IF(INDEX(J!$A$1:$ZZ$200,MATCH($A110,J!$A$1:$A$200,0),MATCH(R$8,J!$A$1:$ZZ$1,0))&lt;&gt;"",INDEX(J!$A$1:$ZZ$200,MATCH($A110,J!$A$1:$A$200,0),MATCH(R$8,J!$A$1:$ZZ$1,0)),""),"")</f>
        <v/>
      </c>
      <c r="S110" s="43" t="str">
        <f>IFERROR(IF(INDEX(J!$A$1:$ZZ$200,MATCH($A110,J!$A$1:$A$200,0),MATCH(S$8,J!$A$1:$ZZ$1,0))&lt;&gt;"",INDEX(J!$A$1:$ZZ$200,MATCH($A110,J!$A$1:$A$200,0),MATCH(S$8,J!$A$1:$ZZ$1,0)),""),"")</f>
        <v/>
      </c>
      <c r="T110" s="43" t="str">
        <f>IFERROR(IF(INDEX(J!$A$1:$ZZ$200,MATCH($A110,J!$A$1:$A$200,0),MATCH(T$8,J!$A$1:$ZZ$1,0))&lt;&gt;"",INDEX(J!$A$1:$ZZ$200,MATCH($A110,J!$A$1:$A$200,0),MATCH(T$8,J!$A$1:$ZZ$1,0)),""),"")</f>
        <v/>
      </c>
      <c r="U110" s="43" t="str">
        <f>IFERROR(IF(INDEX(J!$A$1:$ZZ$200,MATCH($A110,J!$A$1:$A$200,0),MATCH(U$8,J!$A$1:$ZZ$1,0))&lt;&gt;"",INDEX(J!$A$1:$ZZ$200,MATCH($A110,J!$A$1:$A$200,0),MATCH(U$8,J!$A$1:$ZZ$1,0)),""),"")</f>
        <v/>
      </c>
    </row>
    <row r="111" spans="1:21">
      <c r="A111" s="62" t="str">
        <f>IF(A110&lt;&gt;"",IF(INDEX(J!$A$1:$ZZ$200,MATCH(A110+1,J!$A$1:$A$200,0),MATCH(B$8,J!$A$1:$ZZ$1,0))&lt;&gt;"",A110+1,""),"")</f>
        <v/>
      </c>
      <c r="B111" s="63" t="str">
        <f>IFERROR(IF(INDEX(J!$A$1:$ZZ$200,MATCH($A111,J!$A$1:$A$200,0),MATCH(B$8,J!$A$1:$ZZ$1,0))&lt;&gt;"",INDEX(J!$A$1:$ZZ$200,MATCH($A111,J!$A$1:$A$200,0),MATCH(B$8,J!$A$1:$ZZ$1,0)),""),"")</f>
        <v/>
      </c>
      <c r="C111" s="64" t="str">
        <f>IFERROR(IF(INDEX(J!$A$1:$ZZ$200,MATCH($A111,J!$A$1:$A$200,0),MATCH(C$8,J!$A$1:$ZZ$1,0))&lt;&gt;"",INDEX(J!$A$1:$ZZ$200,MATCH($A111,J!$A$1:$A$200,0),MATCH(C$8,J!$A$1:$ZZ$1,0)),""),"")</f>
        <v/>
      </c>
      <c r="D111" s="10"/>
      <c r="E111" s="62" t="str">
        <f>IF(E110&lt;&gt;"",IF(INDEX(J!$A$1:$ZZ$200,MATCH(E110+1,J!$A$1:$A$200,0),MATCH(F$8,J!$A$1:$ZZ$1,0))&lt;&gt;"",E110+1,""),"")</f>
        <v/>
      </c>
      <c r="F111" s="64" t="str">
        <f>IFERROR(IF(INDEX(J!$A$1:$ZZ$200,MATCH($A111,J!$A$1:$A$200,0),MATCH(F$8,J!$A$1:$ZZ$1,0))&lt;&gt;"",INDEX(J!$A$1:$ZZ$200,MATCH($A111,J!$A$1:$A$200,0),MATCH(F$8,J!$A$1:$ZZ$1,0)),""),"")</f>
        <v/>
      </c>
      <c r="G111" s="64" t="str">
        <f>IFERROR(IF(INDEX(J!$A$1:$ZZ$200,MATCH($A111,J!$A$1:$A$200,0),MATCH(G$8,J!$A$1:$ZZ$1,0))&lt;&gt;"",INDEX(J!$A$1:$ZZ$200,MATCH($A111,J!$A$1:$A$200,0),MATCH(G$8,J!$A$1:$ZZ$1,0)),""),"")</f>
        <v/>
      </c>
      <c r="H111" s="64" t="str">
        <f>IFERROR(IF(INDEX(J!$A$1:$ZZ$200,MATCH($A111,J!$A$1:$A$200,0),MATCH(H$8,J!$A$1:$ZZ$1,0))&lt;&gt;"",INDEX(J!$A$1:$ZZ$200,MATCH($A111,J!$A$1:$A$200,0),MATCH(H$8,J!$A$1:$ZZ$1,0)),""),"")</f>
        <v/>
      </c>
      <c r="I111" s="64" t="str">
        <f>IFERROR(IF(INDEX(J!$A$1:$ZZ$200,MATCH($A111,J!$A$1:$A$200,0),MATCH(I$8,J!$A$1:$ZZ$1,0))&lt;&gt;"",INDEX(J!$A$1:$ZZ$200,MATCH($A111,J!$A$1:$A$200,0),MATCH(I$8,J!$A$1:$ZZ$1,0)),""),"")</f>
        <v/>
      </c>
      <c r="J111" s="45" t="str">
        <f>IFERROR(IF(INDEX(J!$A$1:$ZZ$200,MATCH($A111,J!$A$1:$A$200,0),MATCH(J$8,J!$A$1:$ZZ$1,0))&lt;&gt;"",INDEX(J!$A$1:$ZZ$200,MATCH($A111,J!$A$1:$A$200,0),MATCH(J$8,J!$A$1:$ZZ$1,0)),""),"")</f>
        <v/>
      </c>
      <c r="K111" s="10"/>
      <c r="L111" s="41" t="str">
        <f>IF(L110&lt;&gt;"",IF(INDEX(J!$A$1:$ZZ$200,MATCH(L110+1,J!$A$1:$A$200,0),MATCH(M$8,J!$A$1:$ZZ$1,0))&lt;&gt;"",L110+1,""),"")</f>
        <v/>
      </c>
      <c r="M111" s="43" t="str">
        <f>IFERROR(IF(INDEX(J!$A$1:$ZZ$200,MATCH($A111,J!$A$1:$A$200,0),MATCH(M$8,J!$A$1:$ZZ$1,0))&lt;&gt;"",INDEX(J!$A$1:$ZZ$200,MATCH($A111,J!$A$1:$A$200,0),MATCH(M$8,J!$A$1:$ZZ$1,0)),""),"")</f>
        <v/>
      </c>
      <c r="N111" s="43" t="str">
        <f>IFERROR(IF(INDEX(J!$A$1:$ZZ$200,MATCH($A111,J!$A$1:$A$200,0),MATCH(N$8,J!$A$1:$ZZ$1,0))&lt;&gt;"",INDEX(J!$A$1:$ZZ$200,MATCH($A111,J!$A$1:$A$200,0),MATCH(N$8,J!$A$1:$ZZ$1,0)),""),"")</f>
        <v/>
      </c>
      <c r="O111" s="43" t="str">
        <f>IFERROR(IF(INDEX(J!$A$1:$ZZ$200,MATCH($A111,J!$A$1:$A$200,0),MATCH(O$8,J!$A$1:$ZZ$1,0))&lt;&gt;"",INDEX(J!$A$1:$ZZ$200,MATCH($A111,J!$A$1:$A$200,0),MATCH(O$8,J!$A$1:$ZZ$1,0)),""),"")</f>
        <v/>
      </c>
      <c r="P111" s="10"/>
      <c r="Q111" s="62" t="str">
        <f>IF(Q110&lt;&gt;"",IF(INDEX(J!$A$1:$ZZ$200,MATCH(Q110+1,J!$A$1:$A$200,0),MATCH(R$8,J!$A$1:$ZZ$1,0))&lt;&gt;"",Q110+1,""),"")</f>
        <v/>
      </c>
      <c r="R111" s="64" t="str">
        <f>IFERROR(IF(INDEX(J!$A$1:$ZZ$200,MATCH($A111,J!$A$1:$A$200,0),MATCH(R$8,J!$A$1:$ZZ$1,0))&lt;&gt;"",INDEX(J!$A$1:$ZZ$200,MATCH($A111,J!$A$1:$A$200,0),MATCH(R$8,J!$A$1:$ZZ$1,0)),""),"")</f>
        <v/>
      </c>
      <c r="S111" s="64" t="str">
        <f>IFERROR(IF(INDEX(J!$A$1:$ZZ$200,MATCH($A111,J!$A$1:$A$200,0),MATCH(S$8,J!$A$1:$ZZ$1,0))&lt;&gt;"",INDEX(J!$A$1:$ZZ$200,MATCH($A111,J!$A$1:$A$200,0),MATCH(S$8,J!$A$1:$ZZ$1,0)),""),"")</f>
        <v/>
      </c>
      <c r="T111" s="64" t="str">
        <f>IFERROR(IF(INDEX(J!$A$1:$ZZ$200,MATCH($A111,J!$A$1:$A$200,0),MATCH(T$8,J!$A$1:$ZZ$1,0))&lt;&gt;"",INDEX(J!$A$1:$ZZ$200,MATCH($A111,J!$A$1:$A$200,0),MATCH(T$8,J!$A$1:$ZZ$1,0)),""),"")</f>
        <v/>
      </c>
      <c r="U111" s="64" t="str">
        <f>IFERROR(IF(INDEX(J!$A$1:$ZZ$200,MATCH($A111,J!$A$1:$A$200,0),MATCH(U$8,J!$A$1:$ZZ$1,0))&lt;&gt;"",INDEX(J!$A$1:$ZZ$200,MATCH($A111,J!$A$1:$A$200,0),MATCH(U$8,J!$A$1:$ZZ$1,0)),""),"")</f>
        <v/>
      </c>
    </row>
    <row r="112" spans="1:21">
      <c r="A112" s="39"/>
      <c r="B112" s="39"/>
      <c r="C112" s="39"/>
      <c r="D112" s="10"/>
      <c r="E112" s="39"/>
      <c r="F112" s="39"/>
      <c r="G112" s="39"/>
      <c r="H112" s="39"/>
      <c r="I112" s="39"/>
      <c r="J112" s="39"/>
      <c r="K112" s="10"/>
      <c r="L112" s="65"/>
      <c r="M112" s="65"/>
      <c r="N112" s="65"/>
      <c r="O112" s="65"/>
      <c r="P112" s="10"/>
      <c r="Q112" s="39"/>
      <c r="R112" s="39"/>
      <c r="S112" s="39"/>
      <c r="T112" s="39"/>
      <c r="U112" s="39"/>
    </row>
    <row r="113" spans="1:21">
      <c r="A113" s="39"/>
      <c r="B113" s="39"/>
      <c r="C113" s="39"/>
      <c r="D113" s="10"/>
      <c r="E113" s="39"/>
      <c r="F113" s="39"/>
      <c r="G113" s="39"/>
      <c r="H113" s="39"/>
      <c r="I113" s="39"/>
      <c r="J113" s="39"/>
      <c r="K113" s="10"/>
      <c r="L113" s="65"/>
      <c r="M113" s="65"/>
      <c r="N113" s="65"/>
      <c r="O113" s="65"/>
      <c r="P113" s="10"/>
      <c r="Q113" s="39"/>
      <c r="R113" s="39"/>
      <c r="S113" s="39"/>
      <c r="T113" s="39"/>
      <c r="U113" s="39"/>
    </row>
    <row r="114" spans="1:21">
      <c r="A114" s="39"/>
      <c r="B114" s="39"/>
      <c r="C114" s="39"/>
      <c r="D114" s="10"/>
      <c r="E114" s="39"/>
      <c r="F114" s="39"/>
      <c r="G114" s="39"/>
      <c r="H114" s="39"/>
      <c r="I114" s="39"/>
      <c r="J114" s="39"/>
      <c r="K114" s="10"/>
      <c r="L114" s="65"/>
      <c r="M114" s="65"/>
      <c r="N114" s="65"/>
      <c r="O114" s="65"/>
      <c r="P114" s="10"/>
      <c r="Q114" s="39"/>
      <c r="R114" s="39"/>
      <c r="S114" s="39"/>
      <c r="T114" s="39"/>
      <c r="U114" s="39"/>
    </row>
    <row r="115" spans="1:21">
      <c r="A115" s="39"/>
      <c r="B115" s="39"/>
      <c r="C115" s="39"/>
      <c r="D115" s="10"/>
      <c r="E115" s="39"/>
      <c r="F115" s="39"/>
      <c r="G115" s="39"/>
      <c r="H115" s="39"/>
      <c r="I115" s="39"/>
      <c r="J115" s="39"/>
      <c r="K115" s="10"/>
      <c r="L115" s="65"/>
      <c r="M115" s="65"/>
      <c r="N115" s="65"/>
      <c r="O115" s="65"/>
      <c r="P115" s="10"/>
      <c r="Q115" s="39"/>
      <c r="R115" s="39"/>
      <c r="S115" s="39"/>
      <c r="T115" s="39"/>
      <c r="U115" s="39"/>
    </row>
    <row r="116" spans="1:21">
      <c r="A116" s="39"/>
      <c r="B116" s="39"/>
      <c r="C116" s="39"/>
      <c r="D116" s="10"/>
      <c r="E116" s="39"/>
      <c r="F116" s="39"/>
      <c r="G116" s="39"/>
      <c r="H116" s="39"/>
      <c r="I116" s="39"/>
      <c r="J116" s="39"/>
      <c r="K116" s="10"/>
      <c r="L116" s="65"/>
      <c r="M116" s="65"/>
      <c r="N116" s="65"/>
      <c r="O116" s="65"/>
      <c r="P116" s="10"/>
      <c r="Q116" s="39"/>
      <c r="R116" s="39"/>
      <c r="S116" s="39"/>
      <c r="T116" s="39"/>
      <c r="U116" s="39"/>
    </row>
    <row r="117" spans="1:21">
      <c r="A117" s="39"/>
      <c r="B117" s="39"/>
      <c r="C117" s="39"/>
      <c r="D117" s="10"/>
      <c r="E117" s="39"/>
      <c r="F117" s="39"/>
      <c r="G117" s="39"/>
      <c r="H117" s="39"/>
      <c r="I117" s="39"/>
      <c r="J117" s="39"/>
      <c r="K117" s="10"/>
      <c r="L117" s="65"/>
      <c r="M117" s="65"/>
      <c r="N117" s="65"/>
      <c r="O117" s="65"/>
      <c r="P117" s="10"/>
      <c r="Q117" s="39"/>
      <c r="R117" s="39"/>
      <c r="S117" s="39"/>
      <c r="T117" s="39"/>
      <c r="U117" s="39"/>
    </row>
    <row r="118" spans="1:21">
      <c r="A118" s="39"/>
      <c r="B118" s="39"/>
      <c r="C118" s="39"/>
      <c r="D118" s="10"/>
      <c r="E118" s="39"/>
      <c r="F118" s="39"/>
      <c r="G118" s="39"/>
      <c r="H118" s="39"/>
      <c r="I118" s="39"/>
      <c r="J118" s="39"/>
      <c r="K118" s="10"/>
      <c r="L118" s="65"/>
      <c r="M118" s="65"/>
      <c r="N118" s="65"/>
      <c r="O118" s="65"/>
      <c r="P118" s="10"/>
      <c r="Q118" s="39"/>
      <c r="R118" s="39"/>
      <c r="S118" s="39"/>
      <c r="T118" s="39"/>
      <c r="U118" s="39"/>
    </row>
    <row r="119" spans="1:21">
      <c r="A119" s="39"/>
      <c r="B119" s="39"/>
      <c r="C119" s="39"/>
      <c r="D119" s="10"/>
      <c r="E119" s="39"/>
      <c r="F119" s="39"/>
      <c r="G119" s="39"/>
      <c r="H119" s="39"/>
      <c r="I119" s="39"/>
      <c r="J119" s="39"/>
      <c r="K119" s="10"/>
      <c r="L119" s="65"/>
      <c r="M119" s="65"/>
      <c r="N119" s="65"/>
      <c r="O119" s="65"/>
      <c r="P119" s="10"/>
      <c r="Q119" s="39"/>
      <c r="R119" s="39"/>
      <c r="S119" s="39"/>
      <c r="T119" s="39"/>
      <c r="U119" s="39"/>
    </row>
    <row r="120" spans="1:21">
      <c r="A120" s="39"/>
      <c r="B120" s="39"/>
      <c r="C120" s="39"/>
      <c r="D120" s="10"/>
      <c r="E120" s="39"/>
      <c r="F120" s="39"/>
      <c r="G120" s="39"/>
      <c r="H120" s="39"/>
      <c r="I120" s="39"/>
      <c r="J120" s="39"/>
      <c r="K120" s="10"/>
      <c r="L120" s="65"/>
      <c r="M120" s="65"/>
      <c r="N120" s="65"/>
      <c r="O120" s="65"/>
      <c r="P120" s="10"/>
      <c r="Q120" s="39"/>
      <c r="R120" s="39"/>
      <c r="S120" s="39"/>
      <c r="T120" s="39"/>
      <c r="U120" s="39"/>
    </row>
    <row r="121" spans="1:21">
      <c r="A121" s="39"/>
      <c r="B121" s="39"/>
      <c r="C121" s="39"/>
      <c r="D121" s="10"/>
      <c r="E121" s="39"/>
      <c r="F121" s="39"/>
      <c r="G121" s="39"/>
      <c r="H121" s="39"/>
      <c r="I121" s="39"/>
      <c r="J121" s="39"/>
      <c r="K121" s="10"/>
      <c r="L121" s="65"/>
      <c r="M121" s="65"/>
      <c r="N121" s="65"/>
      <c r="O121" s="65"/>
      <c r="P121" s="10"/>
      <c r="Q121" s="39"/>
      <c r="R121" s="39"/>
      <c r="S121" s="39"/>
      <c r="T121" s="39"/>
      <c r="U121" s="39"/>
    </row>
    <row r="122" spans="1:21">
      <c r="A122" s="39"/>
      <c r="B122" s="39"/>
      <c r="C122" s="39"/>
      <c r="D122" s="10"/>
      <c r="E122" s="39"/>
      <c r="F122" s="39"/>
      <c r="G122" s="39"/>
      <c r="H122" s="39"/>
      <c r="I122" s="39"/>
      <c r="J122" s="39"/>
      <c r="K122" s="10"/>
      <c r="L122" s="65"/>
      <c r="M122" s="65"/>
      <c r="N122" s="65"/>
      <c r="O122" s="65"/>
      <c r="P122" s="10"/>
      <c r="Q122" s="39"/>
      <c r="R122" s="39"/>
      <c r="S122" s="39"/>
      <c r="T122" s="39"/>
      <c r="U122" s="39"/>
    </row>
    <row r="123" spans="1:21">
      <c r="A123" s="39"/>
      <c r="B123" s="39"/>
      <c r="C123" s="39"/>
      <c r="D123" s="10"/>
      <c r="E123" s="39"/>
      <c r="F123" s="39"/>
      <c r="G123" s="39"/>
      <c r="H123" s="39"/>
      <c r="I123" s="39"/>
      <c r="J123" s="39"/>
      <c r="K123" s="10"/>
      <c r="L123" s="65"/>
      <c r="M123" s="65"/>
      <c r="N123" s="65"/>
      <c r="O123" s="65"/>
      <c r="P123" s="10"/>
      <c r="Q123" s="39"/>
      <c r="R123" s="39"/>
      <c r="S123" s="39"/>
      <c r="T123" s="39"/>
      <c r="U123" s="39"/>
    </row>
    <row r="124" spans="1:21">
      <c r="A124" s="39"/>
      <c r="B124" s="39"/>
      <c r="C124" s="39"/>
      <c r="D124" s="10"/>
      <c r="E124" s="39"/>
      <c r="F124" s="39"/>
      <c r="G124" s="39"/>
      <c r="H124" s="39"/>
      <c r="I124" s="39"/>
      <c r="J124" s="39"/>
      <c r="K124" s="10"/>
      <c r="L124" s="65"/>
      <c r="M124" s="65"/>
      <c r="N124" s="65"/>
      <c r="O124" s="65"/>
      <c r="P124" s="10"/>
      <c r="Q124" s="39"/>
      <c r="R124" s="39"/>
      <c r="S124" s="39"/>
      <c r="T124" s="39"/>
      <c r="U124" s="39"/>
    </row>
    <row r="125" spans="1:21">
      <c r="A125" s="39"/>
      <c r="B125" s="39"/>
      <c r="C125" s="39"/>
      <c r="D125" s="10"/>
      <c r="E125" s="39"/>
      <c r="F125" s="39"/>
      <c r="G125" s="39"/>
      <c r="H125" s="39"/>
      <c r="I125" s="39"/>
      <c r="J125" s="39"/>
      <c r="K125" s="10"/>
      <c r="L125" s="65"/>
      <c r="M125" s="65"/>
      <c r="N125" s="65"/>
      <c r="O125" s="65"/>
      <c r="P125" s="10"/>
      <c r="Q125" s="39"/>
      <c r="R125" s="39"/>
      <c r="S125" s="39"/>
      <c r="T125" s="39"/>
      <c r="U125" s="39"/>
    </row>
    <row r="126" spans="1:21">
      <c r="A126" s="39"/>
      <c r="B126" s="39"/>
      <c r="C126" s="39"/>
      <c r="D126" s="10"/>
      <c r="E126" s="39"/>
      <c r="F126" s="39"/>
      <c r="G126" s="39"/>
      <c r="H126" s="39"/>
      <c r="I126" s="39"/>
      <c r="J126" s="39"/>
      <c r="K126" s="10"/>
      <c r="L126" s="65"/>
      <c r="M126" s="65"/>
      <c r="N126" s="65"/>
      <c r="O126" s="65"/>
      <c r="P126" s="10"/>
      <c r="Q126" s="39"/>
      <c r="R126" s="39"/>
      <c r="S126" s="39"/>
      <c r="T126" s="39"/>
      <c r="U126" s="39"/>
    </row>
    <row r="127" spans="1:21">
      <c r="A127" s="39"/>
      <c r="B127" s="39"/>
      <c r="C127" s="39"/>
      <c r="D127" s="10"/>
      <c r="E127" s="39"/>
      <c r="F127" s="39"/>
      <c r="G127" s="39"/>
      <c r="H127" s="39"/>
      <c r="I127" s="39"/>
      <c r="J127" s="39"/>
      <c r="K127" s="10"/>
      <c r="L127" s="65"/>
      <c r="M127" s="65"/>
      <c r="N127" s="65"/>
      <c r="O127" s="65"/>
      <c r="P127" s="10"/>
      <c r="Q127" s="39"/>
      <c r="R127" s="39"/>
      <c r="S127" s="39"/>
      <c r="T127" s="39"/>
      <c r="U127" s="39"/>
    </row>
    <row r="128" spans="1:21">
      <c r="A128" s="39"/>
      <c r="B128" s="39"/>
      <c r="C128" s="39"/>
      <c r="D128" s="10"/>
      <c r="E128" s="39"/>
      <c r="F128" s="39"/>
      <c r="G128" s="39"/>
      <c r="H128" s="39"/>
      <c r="I128" s="39"/>
      <c r="J128" s="39"/>
      <c r="K128" s="10"/>
      <c r="L128" s="65"/>
      <c r="M128" s="65"/>
      <c r="N128" s="65"/>
      <c r="O128" s="65"/>
      <c r="P128" s="10"/>
      <c r="Q128" s="39"/>
      <c r="R128" s="39"/>
      <c r="S128" s="39"/>
      <c r="T128" s="39"/>
      <c r="U128" s="39"/>
    </row>
    <row r="129" spans="1:21">
      <c r="A129" s="39"/>
      <c r="B129" s="39"/>
      <c r="C129" s="39"/>
      <c r="D129" s="10"/>
      <c r="E129" s="39"/>
      <c r="F129" s="39"/>
      <c r="G129" s="39"/>
      <c r="H129" s="39"/>
      <c r="I129" s="39"/>
      <c r="J129" s="39"/>
      <c r="K129" s="10"/>
      <c r="L129" s="65"/>
      <c r="M129" s="65"/>
      <c r="N129" s="65"/>
      <c r="O129" s="65"/>
      <c r="P129" s="10"/>
      <c r="Q129" s="39"/>
      <c r="R129" s="39"/>
      <c r="S129" s="39"/>
      <c r="T129" s="39"/>
      <c r="U129" s="39"/>
    </row>
    <row r="130" spans="1:21">
      <c r="A130" s="39"/>
      <c r="B130" s="39"/>
      <c r="C130" s="39"/>
      <c r="D130" s="10"/>
      <c r="E130" s="39"/>
      <c r="F130" s="39"/>
      <c r="G130" s="39"/>
      <c r="H130" s="39"/>
      <c r="I130" s="39"/>
      <c r="J130" s="39"/>
      <c r="K130" s="10"/>
      <c r="L130" s="65"/>
      <c r="M130" s="65"/>
      <c r="N130" s="65"/>
      <c r="O130" s="65"/>
      <c r="P130" s="10"/>
      <c r="Q130" s="39"/>
      <c r="R130" s="39"/>
      <c r="S130" s="39"/>
      <c r="T130" s="39"/>
      <c r="U130" s="39"/>
    </row>
    <row r="131" spans="1:21">
      <c r="A131" s="39"/>
      <c r="B131" s="39"/>
      <c r="C131" s="39"/>
      <c r="D131" s="10"/>
      <c r="E131" s="39"/>
      <c r="F131" s="39"/>
      <c r="G131" s="39"/>
      <c r="H131" s="39"/>
      <c r="I131" s="39"/>
      <c r="J131" s="39"/>
      <c r="K131" s="10"/>
      <c r="L131" s="65"/>
      <c r="M131" s="65"/>
      <c r="N131" s="65"/>
      <c r="O131" s="65"/>
      <c r="P131" s="10"/>
      <c r="Q131" s="39"/>
      <c r="R131" s="39"/>
      <c r="S131" s="39"/>
      <c r="T131" s="39"/>
      <c r="U131" s="39"/>
    </row>
    <row r="132" spans="1:21">
      <c r="A132" s="39"/>
      <c r="B132" s="39"/>
      <c r="C132" s="39"/>
      <c r="D132" s="10"/>
      <c r="E132" s="39"/>
      <c r="F132" s="39"/>
      <c r="G132" s="39"/>
      <c r="H132" s="39"/>
      <c r="I132" s="39"/>
      <c r="J132" s="39"/>
      <c r="K132" s="10"/>
      <c r="L132" s="65"/>
      <c r="M132" s="65"/>
      <c r="N132" s="65"/>
      <c r="O132" s="65"/>
      <c r="P132" s="10"/>
      <c r="Q132" s="39"/>
      <c r="R132" s="39"/>
      <c r="S132" s="39"/>
      <c r="T132" s="39"/>
      <c r="U132" s="39"/>
    </row>
    <row r="133" spans="1:21">
      <c r="A133" s="39"/>
      <c r="B133" s="39"/>
      <c r="C133" s="39"/>
      <c r="D133" s="10"/>
      <c r="E133" s="39"/>
      <c r="F133" s="39"/>
      <c r="G133" s="39"/>
      <c r="H133" s="39"/>
      <c r="I133" s="39"/>
      <c r="J133" s="39"/>
      <c r="K133" s="10"/>
      <c r="L133" s="65"/>
      <c r="M133" s="65"/>
      <c r="N133" s="65"/>
      <c r="O133" s="65"/>
      <c r="P133" s="10"/>
      <c r="Q133" s="39"/>
      <c r="R133" s="39"/>
      <c r="S133" s="39"/>
      <c r="T133" s="39"/>
      <c r="U133" s="39"/>
    </row>
    <row r="134" spans="1:21">
      <c r="A134" s="39"/>
      <c r="B134" s="39"/>
      <c r="C134" s="39"/>
      <c r="D134" s="10"/>
      <c r="E134" s="39"/>
      <c r="F134" s="39"/>
      <c r="G134" s="39"/>
      <c r="H134" s="39"/>
      <c r="I134" s="39"/>
      <c r="J134" s="39"/>
      <c r="K134" s="10"/>
      <c r="L134" s="65"/>
      <c r="M134" s="65"/>
      <c r="N134" s="65"/>
      <c r="O134" s="65"/>
      <c r="P134" s="10"/>
      <c r="Q134" s="39"/>
      <c r="R134" s="39"/>
      <c r="S134" s="39"/>
      <c r="T134" s="39"/>
      <c r="U134" s="39"/>
    </row>
    <row r="135" spans="1:21">
      <c r="A135" s="39"/>
      <c r="B135" s="39"/>
      <c r="C135" s="39"/>
      <c r="D135" s="10"/>
      <c r="E135" s="39"/>
      <c r="F135" s="39"/>
      <c r="G135" s="39"/>
      <c r="H135" s="39"/>
      <c r="I135" s="39"/>
      <c r="J135" s="39"/>
      <c r="K135" s="10"/>
      <c r="L135" s="65"/>
      <c r="M135" s="65"/>
      <c r="N135" s="65"/>
      <c r="O135" s="65"/>
      <c r="P135" s="10"/>
      <c r="Q135" s="39"/>
      <c r="R135" s="39"/>
      <c r="S135" s="39"/>
      <c r="T135" s="39"/>
      <c r="U135" s="39"/>
    </row>
    <row r="136" spans="1:21">
      <c r="A136" s="39"/>
      <c r="B136" s="39"/>
      <c r="C136" s="39"/>
      <c r="D136" s="10"/>
      <c r="E136" s="39"/>
      <c r="F136" s="39"/>
      <c r="G136" s="39"/>
      <c r="H136" s="39"/>
      <c r="I136" s="39"/>
      <c r="J136" s="39"/>
      <c r="K136" s="10"/>
      <c r="L136" s="65"/>
      <c r="M136" s="65"/>
      <c r="N136" s="65"/>
      <c r="O136" s="65"/>
      <c r="P136" s="10"/>
      <c r="Q136" s="39"/>
      <c r="R136" s="39"/>
      <c r="S136" s="39"/>
      <c r="T136" s="39"/>
      <c r="U136" s="39"/>
    </row>
    <row r="137" spans="1:21">
      <c r="A137" s="39"/>
      <c r="B137" s="39"/>
      <c r="C137" s="39"/>
      <c r="D137" s="10"/>
      <c r="E137" s="39"/>
      <c r="F137" s="39"/>
      <c r="G137" s="39"/>
      <c r="H137" s="39"/>
      <c r="I137" s="39"/>
      <c r="J137" s="39"/>
      <c r="K137" s="10"/>
      <c r="L137" s="65"/>
      <c r="M137" s="65"/>
      <c r="N137" s="65"/>
      <c r="O137" s="65"/>
      <c r="P137" s="10"/>
      <c r="Q137" s="39"/>
      <c r="R137" s="39"/>
      <c r="S137" s="39"/>
      <c r="T137" s="39"/>
      <c r="U137" s="39"/>
    </row>
    <row r="138" spans="1:21">
      <c r="A138" s="39"/>
      <c r="B138" s="39"/>
      <c r="C138" s="39"/>
      <c r="D138" s="10"/>
      <c r="E138" s="39"/>
      <c r="F138" s="39"/>
      <c r="G138" s="39"/>
      <c r="H138" s="39"/>
      <c r="I138" s="39"/>
      <c r="J138" s="39"/>
      <c r="K138" s="10"/>
      <c r="L138" s="65"/>
      <c r="M138" s="65"/>
      <c r="N138" s="65"/>
      <c r="O138" s="65"/>
      <c r="P138" s="10"/>
      <c r="Q138" s="39"/>
      <c r="R138" s="39"/>
      <c r="S138" s="39"/>
      <c r="T138" s="39"/>
      <c r="U138" s="39"/>
    </row>
    <row r="139" spans="1:21">
      <c r="A139" s="39"/>
      <c r="B139" s="39"/>
      <c r="C139" s="39"/>
      <c r="D139" s="10"/>
      <c r="E139" s="39"/>
      <c r="F139" s="39"/>
      <c r="G139" s="39"/>
      <c r="H139" s="39"/>
      <c r="I139" s="39"/>
      <c r="J139" s="39"/>
      <c r="K139" s="10"/>
      <c r="L139" s="65"/>
      <c r="M139" s="65"/>
      <c r="N139" s="65"/>
      <c r="O139" s="65"/>
      <c r="P139" s="10"/>
      <c r="Q139" s="39"/>
      <c r="R139" s="39"/>
      <c r="S139" s="39"/>
      <c r="T139" s="39"/>
      <c r="U139" s="39"/>
    </row>
    <row r="140" spans="1:21">
      <c r="A140" s="39"/>
      <c r="B140" s="39"/>
      <c r="C140" s="39"/>
      <c r="D140" s="10"/>
      <c r="E140" s="39"/>
      <c r="F140" s="39"/>
      <c r="G140" s="39"/>
      <c r="H140" s="39"/>
      <c r="I140" s="39"/>
      <c r="J140" s="39"/>
      <c r="K140" s="10"/>
      <c r="L140" s="65"/>
      <c r="M140" s="65"/>
      <c r="N140" s="65"/>
      <c r="O140" s="65"/>
      <c r="P140" s="10"/>
      <c r="Q140" s="39"/>
      <c r="R140" s="39"/>
      <c r="S140" s="39"/>
      <c r="T140" s="39"/>
      <c r="U140" s="39"/>
    </row>
    <row r="141" spans="1:21">
      <c r="A141" s="39"/>
      <c r="B141" s="39"/>
      <c r="C141" s="39"/>
      <c r="D141" s="10"/>
      <c r="E141" s="39"/>
      <c r="F141" s="39"/>
      <c r="G141" s="39"/>
      <c r="H141" s="39"/>
      <c r="I141" s="39"/>
      <c r="J141" s="39"/>
      <c r="K141" s="10"/>
      <c r="L141" s="65"/>
      <c r="M141" s="65"/>
      <c r="N141" s="65"/>
      <c r="O141" s="65"/>
      <c r="P141" s="10"/>
      <c r="Q141" s="39"/>
      <c r="R141" s="39"/>
      <c r="S141" s="39"/>
      <c r="T141" s="39"/>
      <c r="U141" s="39"/>
    </row>
    <row r="142" spans="1:21">
      <c r="A142" s="39"/>
      <c r="B142" s="39"/>
      <c r="C142" s="39"/>
      <c r="D142" s="10"/>
      <c r="E142" s="39"/>
      <c r="F142" s="39"/>
      <c r="G142" s="39"/>
      <c r="H142" s="39"/>
      <c r="I142" s="39"/>
      <c r="J142" s="39"/>
      <c r="K142" s="10"/>
      <c r="L142" s="65"/>
      <c r="M142" s="65"/>
      <c r="N142" s="65"/>
      <c r="O142" s="65"/>
      <c r="P142" s="10"/>
      <c r="Q142" s="39"/>
      <c r="R142" s="39"/>
      <c r="S142" s="39"/>
      <c r="T142" s="39"/>
      <c r="U142" s="39"/>
    </row>
    <row r="143" spans="1:21">
      <c r="A143" s="39"/>
      <c r="B143" s="39"/>
      <c r="C143" s="39"/>
      <c r="D143" s="10"/>
      <c r="E143" s="39"/>
      <c r="F143" s="39"/>
      <c r="G143" s="39"/>
      <c r="H143" s="39"/>
      <c r="I143" s="39"/>
      <c r="J143" s="39"/>
      <c r="K143" s="10"/>
      <c r="L143" s="65"/>
      <c r="M143" s="65"/>
      <c r="N143" s="65"/>
      <c r="O143" s="65"/>
      <c r="P143" s="10"/>
      <c r="Q143" s="39"/>
      <c r="R143" s="39"/>
      <c r="S143" s="39"/>
      <c r="T143" s="39"/>
      <c r="U143" s="39"/>
    </row>
    <row r="144" spans="1:21">
      <c r="A144" s="39"/>
      <c r="B144" s="39"/>
      <c r="C144" s="39"/>
      <c r="D144" s="10"/>
      <c r="E144" s="39"/>
      <c r="F144" s="39"/>
      <c r="G144" s="39"/>
      <c r="H144" s="39"/>
      <c r="I144" s="39"/>
      <c r="J144" s="39"/>
      <c r="K144" s="10"/>
      <c r="L144" s="65"/>
      <c r="M144" s="65"/>
      <c r="N144" s="65"/>
      <c r="O144" s="65"/>
      <c r="P144" s="10"/>
      <c r="Q144" s="39"/>
      <c r="R144" s="39"/>
      <c r="S144" s="39"/>
      <c r="T144" s="39"/>
      <c r="U144" s="39"/>
    </row>
    <row r="145" spans="1:21">
      <c r="A145" s="39"/>
      <c r="B145" s="39"/>
      <c r="C145" s="39"/>
      <c r="D145" s="10"/>
      <c r="E145" s="39"/>
      <c r="F145" s="39"/>
      <c r="G145" s="39"/>
      <c r="H145" s="39"/>
      <c r="I145" s="39"/>
      <c r="J145" s="39"/>
      <c r="K145" s="10"/>
      <c r="L145" s="65"/>
      <c r="M145" s="65"/>
      <c r="N145" s="65"/>
      <c r="O145" s="65"/>
      <c r="P145" s="10"/>
      <c r="Q145" s="39"/>
      <c r="R145" s="39"/>
      <c r="S145" s="39"/>
      <c r="T145" s="39"/>
      <c r="U145" s="39"/>
    </row>
    <row r="146" spans="1:21">
      <c r="A146" s="39"/>
      <c r="B146" s="39"/>
      <c r="C146" s="39"/>
      <c r="D146" s="10"/>
      <c r="E146" s="39"/>
      <c r="F146" s="39"/>
      <c r="G146" s="39"/>
      <c r="H146" s="39"/>
      <c r="I146" s="39"/>
      <c r="J146" s="39"/>
      <c r="K146" s="10"/>
      <c r="L146" s="65"/>
      <c r="M146" s="65"/>
      <c r="N146" s="65"/>
      <c r="O146" s="65"/>
      <c r="P146" s="10"/>
      <c r="Q146" s="39"/>
      <c r="R146" s="39"/>
      <c r="S146" s="39"/>
      <c r="T146" s="39"/>
      <c r="U146" s="39"/>
    </row>
    <row r="147" spans="1:21">
      <c r="A147" s="39"/>
      <c r="B147" s="39"/>
      <c r="C147" s="39"/>
      <c r="D147" s="10"/>
      <c r="E147" s="39"/>
      <c r="F147" s="39"/>
      <c r="G147" s="39"/>
      <c r="H147" s="39"/>
      <c r="I147" s="39"/>
      <c r="J147" s="39"/>
      <c r="K147" s="10"/>
      <c r="L147" s="65"/>
      <c r="M147" s="65"/>
      <c r="N147" s="65"/>
      <c r="O147" s="65"/>
      <c r="P147" s="10"/>
      <c r="Q147" s="39"/>
      <c r="R147" s="39"/>
      <c r="S147" s="39"/>
      <c r="T147" s="39"/>
      <c r="U147" s="39"/>
    </row>
    <row r="148" spans="1:21">
      <c r="A148" s="39"/>
      <c r="B148" s="39"/>
      <c r="C148" s="39"/>
      <c r="D148" s="10"/>
      <c r="E148" s="39"/>
      <c r="F148" s="39"/>
      <c r="G148" s="39"/>
      <c r="H148" s="39"/>
      <c r="I148" s="39"/>
      <c r="J148" s="39"/>
      <c r="K148" s="10"/>
      <c r="L148" s="65"/>
      <c r="M148" s="65"/>
      <c r="N148" s="65"/>
      <c r="O148" s="65"/>
      <c r="P148" s="10"/>
      <c r="Q148" s="39"/>
      <c r="R148" s="39"/>
      <c r="S148" s="39"/>
      <c r="T148" s="39"/>
      <c r="U148" s="39"/>
    </row>
    <row r="149" spans="1:21">
      <c r="A149" s="39"/>
      <c r="B149" s="39"/>
      <c r="C149" s="39"/>
      <c r="D149" s="10"/>
      <c r="E149" s="39"/>
      <c r="F149" s="39"/>
      <c r="G149" s="39"/>
      <c r="H149" s="39"/>
      <c r="I149" s="39"/>
      <c r="J149" s="39"/>
      <c r="K149" s="10"/>
      <c r="L149" s="65"/>
      <c r="M149" s="65"/>
      <c r="N149" s="65"/>
      <c r="O149" s="65"/>
      <c r="P149" s="10"/>
      <c r="Q149" s="39"/>
      <c r="R149" s="39"/>
      <c r="S149" s="39"/>
      <c r="T149" s="39"/>
      <c r="U149" s="39"/>
    </row>
    <row r="150" spans="1:21">
      <c r="A150" s="39"/>
      <c r="B150" s="39"/>
      <c r="C150" s="39"/>
      <c r="D150" s="10"/>
      <c r="E150" s="39"/>
      <c r="F150" s="39"/>
      <c r="G150" s="39"/>
      <c r="H150" s="39"/>
      <c r="I150" s="39"/>
      <c r="J150" s="39"/>
      <c r="K150" s="10"/>
      <c r="L150" s="65"/>
      <c r="M150" s="65"/>
      <c r="N150" s="65"/>
      <c r="O150" s="65"/>
      <c r="P150" s="10"/>
      <c r="Q150" s="39"/>
      <c r="R150" s="39"/>
      <c r="S150" s="39"/>
      <c r="T150" s="39"/>
      <c r="U150" s="39"/>
    </row>
    <row r="151" spans="1:21">
      <c r="A151" s="39"/>
      <c r="B151" s="39"/>
      <c r="C151" s="39"/>
      <c r="D151" s="10"/>
      <c r="E151" s="39"/>
      <c r="F151" s="39"/>
      <c r="G151" s="39"/>
      <c r="H151" s="39"/>
      <c r="I151" s="39"/>
      <c r="J151" s="39"/>
      <c r="K151" s="10"/>
      <c r="L151" s="65"/>
      <c r="M151" s="65"/>
      <c r="N151" s="65"/>
      <c r="O151" s="65"/>
      <c r="P151" s="10"/>
      <c r="Q151" s="39"/>
      <c r="R151" s="39"/>
      <c r="S151" s="39"/>
      <c r="T151" s="39"/>
      <c r="U151" s="39"/>
    </row>
    <row r="152" spans="1:21">
      <c r="A152" s="39"/>
      <c r="B152" s="39"/>
      <c r="C152" s="39"/>
      <c r="D152" s="10"/>
      <c r="E152" s="39"/>
      <c r="F152" s="39"/>
      <c r="G152" s="39"/>
      <c r="H152" s="39"/>
      <c r="I152" s="39"/>
      <c r="J152" s="39"/>
      <c r="K152" s="10"/>
      <c r="L152" s="65"/>
      <c r="M152" s="65"/>
      <c r="N152" s="65"/>
      <c r="O152" s="65"/>
      <c r="P152" s="10"/>
      <c r="Q152" s="39"/>
      <c r="R152" s="39"/>
      <c r="S152" s="39"/>
      <c r="T152" s="39"/>
      <c r="U152" s="39"/>
    </row>
    <row r="153" spans="1:21">
      <c r="A153" s="39"/>
      <c r="B153" s="39"/>
      <c r="C153" s="39"/>
      <c r="D153" s="10"/>
      <c r="E153" s="39"/>
      <c r="F153" s="39"/>
      <c r="G153" s="39"/>
      <c r="H153" s="39"/>
      <c r="I153" s="39"/>
      <c r="J153" s="39"/>
      <c r="K153" s="10"/>
      <c r="L153" s="65"/>
      <c r="M153" s="65"/>
      <c r="N153" s="65"/>
      <c r="O153" s="65"/>
      <c r="P153" s="10"/>
      <c r="Q153" s="39"/>
      <c r="R153" s="39"/>
      <c r="S153" s="39"/>
      <c r="T153" s="39"/>
      <c r="U153" s="39"/>
    </row>
    <row r="154" spans="1:21">
      <c r="A154" s="39"/>
      <c r="B154" s="39"/>
      <c r="C154" s="39"/>
      <c r="D154" s="10"/>
      <c r="E154" s="39"/>
      <c r="F154" s="39"/>
      <c r="G154" s="39"/>
      <c r="H154" s="39"/>
      <c r="I154" s="39"/>
      <c r="J154" s="39"/>
      <c r="K154" s="10"/>
      <c r="L154" s="65"/>
      <c r="M154" s="65"/>
      <c r="N154" s="65"/>
      <c r="O154" s="65"/>
      <c r="P154" s="10"/>
      <c r="Q154" s="39"/>
      <c r="R154" s="39"/>
      <c r="S154" s="39"/>
      <c r="T154" s="39"/>
      <c r="U154" s="39"/>
    </row>
    <row r="155" spans="1:21">
      <c r="A155" s="39"/>
      <c r="B155" s="39"/>
      <c r="C155" s="39"/>
      <c r="D155" s="10"/>
      <c r="E155" s="39"/>
      <c r="F155" s="39"/>
      <c r="G155" s="39"/>
      <c r="H155" s="39"/>
      <c r="I155" s="39"/>
      <c r="J155" s="39"/>
      <c r="K155" s="10"/>
      <c r="L155" s="65"/>
      <c r="M155" s="65"/>
      <c r="N155" s="65"/>
      <c r="O155" s="65"/>
      <c r="P155" s="10"/>
      <c r="Q155" s="39"/>
      <c r="R155" s="39"/>
      <c r="S155" s="39"/>
      <c r="T155" s="39"/>
      <c r="U155" s="39"/>
    </row>
    <row r="156" spans="1:21">
      <c r="A156" s="39"/>
      <c r="B156" s="39"/>
      <c r="C156" s="39"/>
      <c r="D156" s="10"/>
      <c r="E156" s="39"/>
      <c r="F156" s="39"/>
      <c r="G156" s="39"/>
      <c r="H156" s="39"/>
      <c r="I156" s="39"/>
      <c r="J156" s="39"/>
      <c r="K156" s="10"/>
      <c r="L156" s="65"/>
      <c r="M156" s="65"/>
      <c r="N156" s="65"/>
      <c r="O156" s="65"/>
      <c r="P156" s="10"/>
      <c r="Q156" s="39"/>
      <c r="R156" s="39"/>
      <c r="S156" s="39"/>
      <c r="T156" s="39"/>
      <c r="U156" s="39"/>
    </row>
    <row r="157" spans="1:21">
      <c r="A157" s="39"/>
      <c r="B157" s="39"/>
      <c r="C157" s="39"/>
      <c r="D157" s="10"/>
      <c r="E157" s="39"/>
      <c r="F157" s="39"/>
      <c r="G157" s="39"/>
      <c r="H157" s="39"/>
      <c r="I157" s="39"/>
      <c r="J157" s="39"/>
      <c r="K157" s="10"/>
      <c r="L157" s="65"/>
      <c r="M157" s="65"/>
      <c r="N157" s="65"/>
      <c r="O157" s="65"/>
      <c r="P157" s="10"/>
      <c r="Q157" s="39"/>
      <c r="R157" s="39"/>
      <c r="S157" s="39"/>
      <c r="T157" s="39"/>
      <c r="U157" s="39"/>
    </row>
    <row r="158" spans="1:21">
      <c r="A158" s="39"/>
      <c r="B158" s="39"/>
      <c r="C158" s="39"/>
      <c r="D158" s="10"/>
      <c r="E158" s="39"/>
      <c r="F158" s="39"/>
      <c r="G158" s="39"/>
      <c r="H158" s="39"/>
      <c r="I158" s="39"/>
      <c r="J158" s="39"/>
      <c r="K158" s="10"/>
      <c r="L158" s="65"/>
      <c r="M158" s="65"/>
      <c r="N158" s="65"/>
      <c r="O158" s="65"/>
      <c r="P158" s="10"/>
      <c r="Q158" s="39"/>
      <c r="R158" s="39"/>
      <c r="S158" s="39"/>
      <c r="T158" s="39"/>
      <c r="U158" s="39"/>
    </row>
    <row r="159" spans="1:21">
      <c r="A159" s="39"/>
      <c r="B159" s="39"/>
      <c r="C159" s="39"/>
      <c r="D159" s="10"/>
      <c r="E159" s="39"/>
      <c r="F159" s="39"/>
      <c r="G159" s="39"/>
      <c r="H159" s="39"/>
      <c r="I159" s="39"/>
      <c r="J159" s="39"/>
      <c r="K159" s="10"/>
      <c r="L159" s="65"/>
      <c r="M159" s="65"/>
      <c r="N159" s="65"/>
      <c r="O159" s="65"/>
      <c r="P159" s="10"/>
      <c r="Q159" s="39"/>
      <c r="R159" s="39"/>
      <c r="S159" s="39"/>
      <c r="T159" s="39"/>
      <c r="U159" s="39"/>
    </row>
    <row r="160" spans="1:21">
      <c r="A160" s="39"/>
      <c r="B160" s="39"/>
      <c r="C160" s="39"/>
      <c r="D160" s="10"/>
      <c r="E160" s="39"/>
      <c r="F160" s="39"/>
      <c r="G160" s="39"/>
      <c r="H160" s="39"/>
      <c r="I160" s="39"/>
      <c r="J160" s="39"/>
      <c r="K160" s="10"/>
      <c r="L160" s="65"/>
      <c r="M160" s="65"/>
      <c r="N160" s="65"/>
      <c r="O160" s="65"/>
      <c r="P160" s="10"/>
      <c r="Q160" s="39"/>
      <c r="R160" s="39"/>
      <c r="S160" s="39"/>
      <c r="T160" s="39"/>
      <c r="U160" s="39"/>
    </row>
    <row r="161" spans="1:21">
      <c r="A161" s="39"/>
      <c r="B161" s="39"/>
      <c r="C161" s="39"/>
      <c r="D161" s="10"/>
      <c r="E161" s="39"/>
      <c r="F161" s="39"/>
      <c r="G161" s="39"/>
      <c r="H161" s="39"/>
      <c r="I161" s="39"/>
      <c r="J161" s="39"/>
      <c r="K161" s="10"/>
      <c r="L161" s="65"/>
      <c r="M161" s="65"/>
      <c r="N161" s="65"/>
      <c r="O161" s="65"/>
      <c r="P161" s="10"/>
      <c r="Q161" s="39"/>
      <c r="R161" s="39"/>
      <c r="S161" s="39"/>
      <c r="T161" s="39"/>
      <c r="U161" s="39"/>
    </row>
    <row r="162" spans="1:21">
      <c r="A162" s="39"/>
      <c r="B162" s="39"/>
      <c r="C162" s="39"/>
      <c r="D162" s="10"/>
      <c r="E162" s="39"/>
      <c r="F162" s="39"/>
      <c r="G162" s="39"/>
      <c r="H162" s="39"/>
      <c r="I162" s="39"/>
      <c r="J162" s="39"/>
      <c r="K162" s="10"/>
      <c r="L162" s="65"/>
      <c r="M162" s="65"/>
      <c r="N162" s="65"/>
      <c r="O162" s="65"/>
      <c r="P162" s="10"/>
      <c r="Q162" s="39"/>
      <c r="R162" s="39"/>
      <c r="S162" s="39"/>
      <c r="T162" s="39"/>
      <c r="U162" s="39"/>
    </row>
    <row r="163" spans="1:21">
      <c r="A163" s="39"/>
      <c r="B163" s="39"/>
      <c r="C163" s="39"/>
      <c r="D163" s="10"/>
      <c r="E163" s="39"/>
      <c r="F163" s="39"/>
      <c r="G163" s="39"/>
      <c r="H163" s="39"/>
      <c r="I163" s="39"/>
      <c r="J163" s="39"/>
      <c r="K163" s="10"/>
      <c r="L163" s="65"/>
      <c r="M163" s="65"/>
      <c r="N163" s="65"/>
      <c r="O163" s="65"/>
      <c r="P163" s="10"/>
      <c r="Q163" s="39"/>
      <c r="R163" s="39"/>
      <c r="S163" s="39"/>
      <c r="T163" s="39"/>
      <c r="U163" s="39"/>
    </row>
    <row r="164" spans="1:21">
      <c r="A164" s="39"/>
      <c r="B164" s="39"/>
      <c r="C164" s="39"/>
      <c r="D164" s="10"/>
      <c r="E164" s="39"/>
      <c r="F164" s="39"/>
      <c r="G164" s="39"/>
      <c r="H164" s="39"/>
      <c r="I164" s="39"/>
      <c r="J164" s="39"/>
      <c r="K164" s="10"/>
      <c r="L164" s="65"/>
      <c r="M164" s="65"/>
      <c r="N164" s="65"/>
      <c r="O164" s="65"/>
      <c r="P164" s="10"/>
      <c r="Q164" s="39"/>
      <c r="R164" s="39"/>
      <c r="S164" s="39"/>
      <c r="T164" s="39"/>
      <c r="U164" s="39"/>
    </row>
    <row r="165" spans="1:21">
      <c r="A165" s="39"/>
      <c r="B165" s="39"/>
      <c r="C165" s="39"/>
      <c r="D165" s="10"/>
      <c r="E165" s="39"/>
      <c r="F165" s="39"/>
      <c r="G165" s="39"/>
      <c r="H165" s="39"/>
      <c r="I165" s="39"/>
      <c r="J165" s="39"/>
      <c r="K165" s="10"/>
      <c r="L165" s="65"/>
      <c r="M165" s="65"/>
      <c r="N165" s="65"/>
      <c r="O165" s="65"/>
      <c r="P165" s="10"/>
      <c r="Q165" s="39"/>
      <c r="R165" s="39"/>
      <c r="S165" s="39"/>
      <c r="T165" s="39"/>
      <c r="U165" s="39"/>
    </row>
    <row r="166" spans="1:21">
      <c r="A166" s="39"/>
      <c r="B166" s="39"/>
      <c r="C166" s="39"/>
      <c r="D166" s="10"/>
      <c r="E166" s="39"/>
      <c r="F166" s="39"/>
      <c r="G166" s="39"/>
      <c r="H166" s="39"/>
      <c r="I166" s="39"/>
      <c r="J166" s="39"/>
      <c r="K166" s="10"/>
      <c r="L166" s="65"/>
      <c r="M166" s="65"/>
      <c r="N166" s="65"/>
      <c r="O166" s="65"/>
      <c r="P166" s="10"/>
      <c r="Q166" s="39"/>
      <c r="R166" s="39"/>
      <c r="S166" s="39"/>
      <c r="T166" s="39"/>
      <c r="U166" s="39"/>
    </row>
    <row r="167" spans="1:21">
      <c r="A167" s="39"/>
      <c r="B167" s="39"/>
      <c r="C167" s="39"/>
      <c r="D167" s="10"/>
      <c r="E167" s="39"/>
      <c r="F167" s="39"/>
      <c r="G167" s="39"/>
      <c r="H167" s="39"/>
      <c r="I167" s="39"/>
      <c r="J167" s="39"/>
      <c r="K167" s="10"/>
      <c r="L167" s="65"/>
      <c r="M167" s="65"/>
      <c r="N167" s="65"/>
      <c r="O167" s="65"/>
      <c r="P167" s="10"/>
      <c r="Q167" s="39"/>
      <c r="R167" s="39"/>
      <c r="S167" s="39"/>
      <c r="T167" s="39"/>
      <c r="U167" s="39"/>
    </row>
    <row r="168" spans="1:21">
      <c r="A168" s="39"/>
      <c r="B168" s="39"/>
      <c r="C168" s="39"/>
      <c r="D168" s="10"/>
      <c r="E168" s="39"/>
      <c r="F168" s="39"/>
      <c r="G168" s="39"/>
      <c r="H168" s="39"/>
      <c r="I168" s="39"/>
      <c r="J168" s="39"/>
      <c r="K168" s="10"/>
      <c r="L168" s="65"/>
      <c r="M168" s="65"/>
      <c r="N168" s="65"/>
      <c r="O168" s="65"/>
      <c r="P168" s="10"/>
      <c r="Q168" s="39"/>
      <c r="R168" s="39"/>
      <c r="S168" s="39"/>
      <c r="T168" s="39"/>
      <c r="U168" s="39"/>
    </row>
    <row r="169" spans="1:21">
      <c r="A169" s="39"/>
      <c r="B169" s="39"/>
      <c r="C169" s="39"/>
      <c r="D169" s="10"/>
      <c r="E169" s="39"/>
      <c r="F169" s="39"/>
      <c r="G169" s="39"/>
      <c r="H169" s="39"/>
      <c r="I169" s="39"/>
      <c r="J169" s="39"/>
      <c r="K169" s="10"/>
      <c r="L169" s="65"/>
      <c r="M169" s="65"/>
      <c r="N169" s="65"/>
      <c r="O169" s="65"/>
      <c r="P169" s="10"/>
      <c r="Q169" s="39"/>
      <c r="R169" s="39"/>
      <c r="S169" s="39"/>
      <c r="T169" s="39"/>
      <c r="U169" s="39"/>
    </row>
    <row r="170" spans="1:21">
      <c r="A170" s="39"/>
      <c r="B170" s="39"/>
      <c r="C170" s="39"/>
      <c r="D170" s="10"/>
      <c r="E170" s="39"/>
      <c r="F170" s="39"/>
      <c r="G170" s="39"/>
      <c r="H170" s="39"/>
      <c r="I170" s="39"/>
      <c r="J170" s="39"/>
      <c r="K170" s="10"/>
      <c r="L170" s="65"/>
      <c r="M170" s="65"/>
      <c r="N170" s="65"/>
      <c r="O170" s="65"/>
      <c r="P170" s="10"/>
      <c r="Q170" s="39"/>
      <c r="R170" s="39"/>
      <c r="S170" s="39"/>
      <c r="T170" s="39"/>
      <c r="U170" s="39"/>
    </row>
    <row r="171" spans="1:21">
      <c r="A171" s="39"/>
      <c r="B171" s="39"/>
      <c r="C171" s="39"/>
      <c r="D171" s="10"/>
      <c r="E171" s="39"/>
      <c r="F171" s="39"/>
      <c r="G171" s="39"/>
      <c r="H171" s="39"/>
      <c r="I171" s="39"/>
      <c r="J171" s="39"/>
      <c r="K171" s="10"/>
      <c r="L171" s="65"/>
      <c r="M171" s="65"/>
      <c r="N171" s="65"/>
      <c r="O171" s="65"/>
      <c r="P171" s="10"/>
      <c r="Q171" s="39"/>
      <c r="R171" s="39"/>
      <c r="S171" s="39"/>
      <c r="T171" s="39"/>
      <c r="U171" s="39"/>
    </row>
    <row r="172" spans="1:21">
      <c r="A172" s="39"/>
      <c r="B172" s="39"/>
      <c r="C172" s="39"/>
      <c r="D172" s="10"/>
      <c r="E172" s="39"/>
      <c r="F172" s="39"/>
      <c r="G172" s="39"/>
      <c r="H172" s="39"/>
      <c r="I172" s="39"/>
      <c r="J172" s="39"/>
      <c r="K172" s="10"/>
      <c r="L172" s="65"/>
      <c r="M172" s="65"/>
      <c r="N172" s="65"/>
      <c r="O172" s="65"/>
      <c r="P172" s="10"/>
      <c r="Q172" s="39"/>
      <c r="R172" s="39"/>
      <c r="S172" s="39"/>
      <c r="T172" s="39"/>
      <c r="U172" s="39"/>
    </row>
    <row r="173" spans="1:21">
      <c r="A173" s="39"/>
      <c r="B173" s="39"/>
      <c r="C173" s="39"/>
      <c r="D173" s="10"/>
      <c r="E173" s="39"/>
      <c r="F173" s="39"/>
      <c r="G173" s="39"/>
      <c r="H173" s="39"/>
      <c r="I173" s="39"/>
      <c r="J173" s="39"/>
      <c r="K173" s="10"/>
      <c r="L173" s="65"/>
      <c r="M173" s="65"/>
      <c r="N173" s="65"/>
      <c r="O173" s="65"/>
      <c r="P173" s="10"/>
      <c r="Q173" s="39"/>
      <c r="R173" s="39"/>
      <c r="S173" s="39"/>
      <c r="T173" s="39"/>
      <c r="U173" s="39"/>
    </row>
    <row r="174" spans="1:21">
      <c r="A174" s="39"/>
      <c r="B174" s="39"/>
      <c r="C174" s="39"/>
      <c r="D174" s="10"/>
      <c r="E174" s="39"/>
      <c r="F174" s="39"/>
      <c r="G174" s="39"/>
      <c r="H174" s="39"/>
      <c r="I174" s="39"/>
      <c r="J174" s="39"/>
      <c r="K174" s="10"/>
      <c r="L174" s="65"/>
      <c r="M174" s="65"/>
      <c r="N174" s="65"/>
      <c r="O174" s="65"/>
      <c r="P174" s="10"/>
      <c r="Q174" s="39"/>
      <c r="R174" s="39"/>
      <c r="S174" s="39"/>
      <c r="T174" s="39"/>
      <c r="U174" s="39"/>
    </row>
    <row r="175" spans="1:21">
      <c r="A175" s="39"/>
      <c r="B175" s="39"/>
      <c r="C175" s="39"/>
      <c r="D175" s="10"/>
      <c r="E175" s="39"/>
      <c r="F175" s="39"/>
      <c r="G175" s="39"/>
      <c r="H175" s="39"/>
      <c r="I175" s="39"/>
      <c r="J175" s="39"/>
      <c r="K175" s="10"/>
      <c r="L175" s="65"/>
      <c r="M175" s="65"/>
      <c r="N175" s="65"/>
      <c r="O175" s="65"/>
      <c r="P175" s="10"/>
      <c r="Q175" s="39"/>
      <c r="R175" s="39"/>
      <c r="S175" s="39"/>
      <c r="T175" s="39"/>
      <c r="U175" s="39"/>
    </row>
    <row r="176" spans="1:21">
      <c r="A176" s="39"/>
      <c r="B176" s="39"/>
      <c r="C176" s="39"/>
      <c r="D176" s="10"/>
      <c r="E176" s="39"/>
      <c r="F176" s="39"/>
      <c r="G176" s="39"/>
      <c r="H176" s="39"/>
      <c r="I176" s="39"/>
      <c r="J176" s="39"/>
      <c r="K176" s="10"/>
      <c r="L176" s="65"/>
      <c r="M176" s="65"/>
      <c r="N176" s="65"/>
      <c r="O176" s="65"/>
      <c r="P176" s="10"/>
      <c r="Q176" s="39"/>
      <c r="R176" s="39"/>
      <c r="S176" s="39"/>
      <c r="T176" s="39"/>
      <c r="U176" s="39"/>
    </row>
    <row r="177" spans="1:21">
      <c r="A177" s="39"/>
      <c r="B177" s="39"/>
      <c r="C177" s="39"/>
      <c r="D177" s="10"/>
      <c r="E177" s="39"/>
      <c r="F177" s="39"/>
      <c r="G177" s="39"/>
      <c r="H177" s="39"/>
      <c r="I177" s="39"/>
      <c r="J177" s="39"/>
      <c r="K177" s="10"/>
      <c r="L177" s="65"/>
      <c r="M177" s="65"/>
      <c r="N177" s="65"/>
      <c r="O177" s="65"/>
      <c r="P177" s="10"/>
      <c r="Q177" s="39"/>
      <c r="R177" s="39"/>
      <c r="S177" s="39"/>
      <c r="T177" s="39"/>
      <c r="U177" s="39"/>
    </row>
    <row r="178" spans="1:21">
      <c r="A178" s="39"/>
      <c r="B178" s="39"/>
      <c r="C178" s="39"/>
      <c r="D178" s="10"/>
      <c r="E178" s="39"/>
      <c r="F178" s="39"/>
      <c r="G178" s="39"/>
      <c r="H178" s="39"/>
      <c r="I178" s="39"/>
      <c r="J178" s="39"/>
      <c r="K178" s="10"/>
      <c r="L178" s="65"/>
      <c r="M178" s="65"/>
      <c r="N178" s="65"/>
      <c r="O178" s="65"/>
      <c r="P178" s="10"/>
      <c r="Q178" s="39"/>
      <c r="R178" s="39"/>
      <c r="S178" s="39"/>
      <c r="T178" s="39"/>
      <c r="U178" s="39"/>
    </row>
    <row r="179" spans="1:21">
      <c r="A179" s="39"/>
      <c r="B179" s="39"/>
      <c r="C179" s="39"/>
      <c r="D179" s="10"/>
      <c r="E179" s="39"/>
      <c r="F179" s="39"/>
      <c r="G179" s="39"/>
      <c r="H179" s="39"/>
      <c r="I179" s="39"/>
      <c r="J179" s="39"/>
      <c r="K179" s="10"/>
      <c r="L179" s="65"/>
      <c r="M179" s="65"/>
      <c r="N179" s="65"/>
      <c r="O179" s="65"/>
      <c r="P179" s="10"/>
      <c r="Q179" s="39"/>
      <c r="R179" s="39"/>
      <c r="S179" s="39"/>
      <c r="T179" s="39"/>
      <c r="U179" s="39"/>
    </row>
    <row r="180" spans="1:21">
      <c r="A180" s="39"/>
      <c r="B180" s="39"/>
      <c r="C180" s="39"/>
      <c r="D180" s="10"/>
      <c r="E180" s="39"/>
      <c r="F180" s="39"/>
      <c r="G180" s="39"/>
      <c r="H180" s="39"/>
      <c r="I180" s="39"/>
      <c r="J180" s="39"/>
      <c r="K180" s="10"/>
      <c r="L180" s="65"/>
      <c r="M180" s="65"/>
      <c r="N180" s="65"/>
      <c r="O180" s="65"/>
      <c r="P180" s="10"/>
      <c r="Q180" s="39"/>
      <c r="R180" s="39"/>
      <c r="S180" s="39"/>
      <c r="T180" s="39"/>
      <c r="U180" s="39"/>
    </row>
    <row r="181" spans="1:21">
      <c r="A181" s="39"/>
      <c r="B181" s="39"/>
      <c r="C181" s="39"/>
      <c r="D181" s="10"/>
      <c r="E181" s="39"/>
      <c r="F181" s="39"/>
      <c r="G181" s="39"/>
      <c r="H181" s="39"/>
      <c r="I181" s="39"/>
      <c r="J181" s="39"/>
      <c r="K181" s="10"/>
      <c r="L181" s="65"/>
      <c r="M181" s="65"/>
      <c r="N181" s="65"/>
      <c r="O181" s="65"/>
      <c r="P181" s="10"/>
      <c r="Q181" s="39"/>
      <c r="R181" s="39"/>
      <c r="S181" s="39"/>
      <c r="T181" s="39"/>
      <c r="U181" s="39"/>
    </row>
    <row r="182" spans="1:21">
      <c r="A182" s="39"/>
      <c r="B182" s="39"/>
      <c r="C182" s="39"/>
      <c r="D182" s="10"/>
      <c r="E182" s="39"/>
      <c r="F182" s="39"/>
      <c r="G182" s="39"/>
      <c r="H182" s="39"/>
      <c r="I182" s="39"/>
      <c r="J182" s="39"/>
      <c r="K182" s="10"/>
      <c r="L182" s="65"/>
      <c r="M182" s="65"/>
      <c r="N182" s="65"/>
      <c r="O182" s="65"/>
      <c r="P182" s="10"/>
      <c r="Q182" s="39"/>
      <c r="R182" s="39"/>
      <c r="S182" s="39"/>
      <c r="T182" s="39"/>
      <c r="U182" s="39"/>
    </row>
    <row r="183" spans="1:21">
      <c r="A183" s="39"/>
      <c r="B183" s="39"/>
      <c r="C183" s="39"/>
      <c r="D183" s="10"/>
      <c r="E183" s="39"/>
      <c r="F183" s="39"/>
      <c r="G183" s="39"/>
      <c r="H183" s="39"/>
      <c r="I183" s="39"/>
      <c r="J183" s="39"/>
      <c r="K183" s="10"/>
      <c r="L183" s="65"/>
      <c r="M183" s="65"/>
      <c r="N183" s="65"/>
      <c r="O183" s="65"/>
      <c r="P183" s="10"/>
      <c r="Q183" s="39"/>
      <c r="R183" s="39"/>
      <c r="S183" s="39"/>
      <c r="T183" s="39"/>
      <c r="U183" s="39"/>
    </row>
    <row r="184" spans="1:21">
      <c r="A184" s="39"/>
      <c r="B184" s="39"/>
      <c r="C184" s="39"/>
      <c r="D184" s="10"/>
      <c r="E184" s="39"/>
      <c r="F184" s="39"/>
      <c r="G184" s="39"/>
      <c r="H184" s="39"/>
      <c r="I184" s="39"/>
      <c r="J184" s="39"/>
      <c r="K184" s="10"/>
      <c r="L184" s="65"/>
      <c r="M184" s="65"/>
      <c r="N184" s="65"/>
      <c r="O184" s="65"/>
      <c r="P184" s="10"/>
      <c r="Q184" s="39"/>
      <c r="R184" s="39"/>
      <c r="S184" s="39"/>
      <c r="T184" s="39"/>
      <c r="U184" s="39"/>
    </row>
    <row r="185" spans="1:21">
      <c r="A185" s="39"/>
      <c r="B185" s="39"/>
      <c r="C185" s="39"/>
      <c r="D185" s="10"/>
      <c r="E185" s="39"/>
      <c r="F185" s="39"/>
      <c r="G185" s="39"/>
      <c r="H185" s="39"/>
      <c r="I185" s="39"/>
      <c r="J185" s="39"/>
      <c r="K185" s="10"/>
      <c r="L185" s="65"/>
      <c r="M185" s="65"/>
      <c r="N185" s="65"/>
      <c r="O185" s="65"/>
      <c r="P185" s="10"/>
      <c r="Q185" s="39"/>
      <c r="R185" s="39"/>
      <c r="S185" s="39"/>
      <c r="T185" s="39"/>
      <c r="U185" s="39"/>
    </row>
    <row r="186" spans="1:21">
      <c r="A186" s="39"/>
      <c r="B186" s="39"/>
      <c r="C186" s="39"/>
      <c r="D186" s="10"/>
      <c r="E186" s="39"/>
      <c r="F186" s="39"/>
      <c r="G186" s="39"/>
      <c r="H186" s="39"/>
      <c r="I186" s="39"/>
      <c r="J186" s="39"/>
      <c r="K186" s="10"/>
      <c r="L186" s="65"/>
      <c r="M186" s="65"/>
      <c r="N186" s="65"/>
      <c r="O186" s="65"/>
      <c r="P186" s="10"/>
      <c r="Q186" s="39"/>
      <c r="R186" s="39"/>
      <c r="S186" s="39"/>
      <c r="T186" s="39"/>
      <c r="U186" s="39"/>
    </row>
    <row r="187" spans="1:21">
      <c r="A187" s="39"/>
      <c r="B187" s="39"/>
      <c r="C187" s="39"/>
      <c r="D187" s="10"/>
      <c r="E187" s="39"/>
      <c r="F187" s="39"/>
      <c r="G187" s="39"/>
      <c r="H187" s="39"/>
      <c r="I187" s="39"/>
      <c r="J187" s="39"/>
      <c r="K187" s="10"/>
      <c r="L187" s="65"/>
      <c r="M187" s="65"/>
      <c r="N187" s="65"/>
      <c r="O187" s="65"/>
      <c r="P187" s="10"/>
      <c r="Q187" s="39"/>
      <c r="R187" s="39"/>
      <c r="S187" s="39"/>
      <c r="T187" s="39"/>
      <c r="U187" s="39"/>
    </row>
    <row r="188" spans="1:21">
      <c r="A188" s="39"/>
      <c r="B188" s="39"/>
      <c r="C188" s="39"/>
      <c r="D188" s="10"/>
      <c r="E188" s="39"/>
      <c r="F188" s="39"/>
      <c r="G188" s="39"/>
      <c r="H188" s="39"/>
      <c r="I188" s="39"/>
      <c r="J188" s="39"/>
      <c r="K188" s="10"/>
      <c r="L188" s="65"/>
      <c r="M188" s="65"/>
      <c r="N188" s="65"/>
      <c r="O188" s="65"/>
      <c r="P188" s="10"/>
      <c r="Q188" s="39"/>
      <c r="R188" s="39"/>
      <c r="S188" s="39"/>
      <c r="T188" s="39"/>
      <c r="U188" s="39"/>
    </row>
    <row r="189" spans="1:21">
      <c r="A189" s="39"/>
      <c r="B189" s="39"/>
      <c r="C189" s="39"/>
      <c r="D189" s="10"/>
      <c r="E189" s="39"/>
      <c r="F189" s="39"/>
      <c r="G189" s="39"/>
      <c r="H189" s="39"/>
      <c r="I189" s="39"/>
      <c r="J189" s="39"/>
      <c r="K189" s="10"/>
      <c r="L189" s="65"/>
      <c r="M189" s="65"/>
      <c r="N189" s="65"/>
      <c r="O189" s="65"/>
      <c r="P189" s="10"/>
      <c r="Q189" s="39"/>
      <c r="R189" s="39"/>
      <c r="S189" s="39"/>
      <c r="T189" s="39"/>
      <c r="U189" s="39"/>
    </row>
    <row r="190" spans="1:21">
      <c r="A190" s="39"/>
      <c r="B190" s="39"/>
      <c r="C190" s="39"/>
      <c r="D190" s="10"/>
      <c r="E190" s="39"/>
      <c r="F190" s="39"/>
      <c r="G190" s="39"/>
      <c r="H190" s="39"/>
      <c r="I190" s="39"/>
      <c r="J190" s="39"/>
      <c r="K190" s="10"/>
      <c r="L190" s="65"/>
      <c r="M190" s="65"/>
      <c r="N190" s="65"/>
      <c r="O190" s="65"/>
      <c r="P190" s="10"/>
      <c r="Q190" s="39"/>
      <c r="R190" s="39"/>
      <c r="S190" s="39"/>
      <c r="T190" s="39"/>
      <c r="U190" s="39"/>
    </row>
    <row r="191" spans="1:21">
      <c r="A191" s="39"/>
      <c r="B191" s="39"/>
      <c r="C191" s="39"/>
      <c r="D191" s="10"/>
      <c r="E191" s="39"/>
      <c r="F191" s="39"/>
      <c r="G191" s="39"/>
      <c r="H191" s="39"/>
      <c r="I191" s="39"/>
      <c r="J191" s="39"/>
      <c r="K191" s="10"/>
      <c r="L191" s="65"/>
      <c r="M191" s="65"/>
      <c r="N191" s="65"/>
      <c r="O191" s="65"/>
      <c r="P191" s="10"/>
      <c r="Q191" s="39"/>
      <c r="R191" s="39"/>
      <c r="S191" s="39"/>
      <c r="T191" s="39"/>
      <c r="U191" s="39"/>
    </row>
    <row r="192" spans="1:21">
      <c r="A192" s="39"/>
      <c r="B192" s="39"/>
      <c r="C192" s="39"/>
      <c r="D192" s="10"/>
      <c r="E192" s="39"/>
      <c r="F192" s="39"/>
      <c r="G192" s="39"/>
      <c r="H192" s="39"/>
      <c r="I192" s="39"/>
      <c r="J192" s="39"/>
      <c r="K192" s="10"/>
      <c r="L192" s="65"/>
      <c r="M192" s="65"/>
      <c r="N192" s="65"/>
      <c r="O192" s="65"/>
      <c r="P192" s="10"/>
      <c r="Q192" s="39"/>
      <c r="R192" s="39"/>
      <c r="S192" s="39"/>
      <c r="T192" s="39"/>
      <c r="U192" s="39"/>
    </row>
    <row r="193" spans="1:21">
      <c r="A193" s="39"/>
      <c r="B193" s="39"/>
      <c r="C193" s="39"/>
      <c r="D193" s="10"/>
      <c r="E193" s="39"/>
      <c r="F193" s="39"/>
      <c r="G193" s="39"/>
      <c r="H193" s="39"/>
      <c r="I193" s="39"/>
      <c r="J193" s="39"/>
      <c r="K193" s="10"/>
      <c r="L193" s="65"/>
      <c r="M193" s="65"/>
      <c r="N193" s="65"/>
      <c r="O193" s="65"/>
      <c r="P193" s="10"/>
      <c r="Q193" s="39"/>
      <c r="R193" s="39"/>
      <c r="S193" s="39"/>
      <c r="T193" s="39"/>
      <c r="U193" s="39"/>
    </row>
    <row r="194" spans="1:21">
      <c r="A194" s="39"/>
      <c r="B194" s="39"/>
      <c r="C194" s="39"/>
      <c r="D194" s="10"/>
      <c r="E194" s="39"/>
      <c r="F194" s="39"/>
      <c r="G194" s="39"/>
      <c r="H194" s="39"/>
      <c r="I194" s="39"/>
      <c r="J194" s="39"/>
      <c r="K194" s="10"/>
      <c r="L194" s="65"/>
      <c r="M194" s="65"/>
      <c r="N194" s="65"/>
      <c r="O194" s="65"/>
      <c r="P194" s="10"/>
      <c r="Q194" s="39"/>
      <c r="R194" s="39"/>
      <c r="S194" s="39"/>
      <c r="T194" s="39"/>
      <c r="U194" s="39"/>
    </row>
    <row r="195" spans="1:21">
      <c r="A195" s="39"/>
      <c r="B195" s="39"/>
      <c r="C195" s="39"/>
      <c r="D195" s="10"/>
      <c r="E195" s="39"/>
      <c r="F195" s="39"/>
      <c r="G195" s="39"/>
      <c r="H195" s="39"/>
      <c r="I195" s="39"/>
      <c r="J195" s="39"/>
      <c r="K195" s="10"/>
      <c r="L195" s="65"/>
      <c r="M195" s="65"/>
      <c r="N195" s="65"/>
      <c r="O195" s="65"/>
      <c r="P195" s="10"/>
      <c r="Q195" s="39"/>
      <c r="R195" s="39"/>
      <c r="S195" s="39"/>
      <c r="T195" s="39"/>
      <c r="U195" s="39"/>
    </row>
    <row r="196" spans="1:21">
      <c r="A196" s="39"/>
      <c r="B196" s="39"/>
      <c r="C196" s="39"/>
      <c r="D196" s="10"/>
      <c r="E196" s="39"/>
      <c r="F196" s="39"/>
      <c r="G196" s="39"/>
      <c r="H196" s="39"/>
      <c r="I196" s="39"/>
      <c r="J196" s="39"/>
      <c r="K196" s="10"/>
      <c r="L196" s="65"/>
      <c r="M196" s="65"/>
      <c r="N196" s="65"/>
      <c r="O196" s="65"/>
      <c r="P196" s="10"/>
      <c r="Q196" s="39"/>
      <c r="R196" s="39"/>
      <c r="S196" s="39"/>
      <c r="T196" s="39"/>
      <c r="U196" s="39"/>
    </row>
    <row r="197" spans="1:21">
      <c r="A197" s="39"/>
      <c r="B197" s="39"/>
      <c r="C197" s="39"/>
      <c r="D197" s="10"/>
      <c r="E197" s="39"/>
      <c r="F197" s="39"/>
      <c r="G197" s="39"/>
      <c r="H197" s="39"/>
      <c r="I197" s="39"/>
      <c r="J197" s="39"/>
      <c r="K197" s="10"/>
      <c r="L197" s="65"/>
      <c r="M197" s="65"/>
      <c r="N197" s="65"/>
      <c r="O197" s="65"/>
      <c r="P197" s="10"/>
      <c r="Q197" s="39"/>
      <c r="R197" s="39"/>
      <c r="S197" s="39"/>
      <c r="T197" s="39"/>
      <c r="U197" s="39"/>
    </row>
    <row r="198" spans="1:21">
      <c r="A198" s="39"/>
      <c r="B198" s="39"/>
      <c r="C198" s="39"/>
      <c r="D198" s="10"/>
      <c r="E198" s="39"/>
      <c r="F198" s="39"/>
      <c r="G198" s="39"/>
      <c r="H198" s="39"/>
      <c r="I198" s="39"/>
      <c r="J198" s="39"/>
      <c r="K198" s="10"/>
      <c r="L198" s="65"/>
      <c r="M198" s="65"/>
      <c r="N198" s="65"/>
      <c r="O198" s="65"/>
      <c r="P198" s="10"/>
      <c r="Q198" s="39"/>
      <c r="R198" s="39"/>
      <c r="S198" s="39"/>
      <c r="T198" s="39"/>
      <c r="U198" s="39"/>
    </row>
    <row r="199" spans="1:21">
      <c r="A199" s="39"/>
      <c r="B199" s="39"/>
      <c r="C199" s="39"/>
      <c r="D199" s="10"/>
      <c r="E199" s="39"/>
      <c r="F199" s="39"/>
      <c r="G199" s="39"/>
      <c r="H199" s="39"/>
      <c r="I199" s="39"/>
      <c r="J199" s="39"/>
      <c r="K199" s="10"/>
      <c r="L199" s="65"/>
      <c r="M199" s="65"/>
      <c r="N199" s="65"/>
      <c r="O199" s="65"/>
      <c r="P199" s="10"/>
      <c r="Q199" s="39"/>
      <c r="R199" s="39"/>
      <c r="S199" s="39"/>
      <c r="T199" s="39"/>
      <c r="U199" s="39"/>
    </row>
    <row r="200" spans="1:21">
      <c r="A200" s="39"/>
      <c r="B200" s="39"/>
      <c r="C200" s="39"/>
      <c r="D200" s="10"/>
      <c r="E200" s="39"/>
      <c r="F200" s="39"/>
      <c r="G200" s="39"/>
      <c r="H200" s="39"/>
      <c r="I200" s="39"/>
      <c r="J200" s="39"/>
      <c r="K200" s="10"/>
      <c r="L200" s="65"/>
      <c r="M200" s="65"/>
      <c r="N200" s="65"/>
      <c r="O200" s="65"/>
      <c r="P200" s="10"/>
      <c r="Q200" s="39"/>
      <c r="R200" s="39"/>
      <c r="S200" s="39"/>
      <c r="T200" s="39"/>
      <c r="U200" s="39"/>
    </row>
  </sheetData>
  <sheetProtection algorithmName="SHA-512" hashValue="7IghmeUefzJK31thQ5YknqmEki4B0yNrTvzrsUnkIScxlB0sq1CNKIaCaVkKde96lJ9a+GhjgMx2sI5PVt41DA==" saltValue="lc7IUj9nWcR5JTQa5RAw5w==" spinCount="100000" sheet="1" objects="1" scenarios="1"/>
  <mergeCells count="23">
    <mergeCell ref="N6:O6"/>
    <mergeCell ref="N10:O10"/>
    <mergeCell ref="R10:U10"/>
    <mergeCell ref="R3:R6"/>
    <mergeCell ref="S3:S6"/>
    <mergeCell ref="T3:T6"/>
    <mergeCell ref="U3:U6"/>
    <mergeCell ref="M3:O3"/>
    <mergeCell ref="Q3:Q6"/>
    <mergeCell ref="M4:M6"/>
    <mergeCell ref="N4:N5"/>
    <mergeCell ref="O4:O5"/>
    <mergeCell ref="I4:I5"/>
    <mergeCell ref="A3:A6"/>
    <mergeCell ref="B3:C3"/>
    <mergeCell ref="E3:E6"/>
    <mergeCell ref="L3:L6"/>
    <mergeCell ref="J4:J5"/>
    <mergeCell ref="B4:B6"/>
    <mergeCell ref="C4:C6"/>
    <mergeCell ref="F4:F6"/>
    <mergeCell ref="G4:G5"/>
    <mergeCell ref="H4:H5"/>
  </mergeCells>
  <conditionalFormatting sqref="J3:J111">
    <cfRule type="expression" dxfId="2" priority="2">
      <formula>$J$8=""</formula>
    </cfRule>
  </conditionalFormatting>
  <conditionalFormatting sqref="A61:C150 E61:J150 Q61:U150 L61:O150">
    <cfRule type="expression" dxfId="1" priority="1">
      <formula>A61=""</formula>
    </cfRule>
  </conditionalFormatting>
  <hyperlinks>
    <hyperlink ref="A7" location="Anmerkungen!A1" display="Anmerkung" xr:uid="{ACB094F6-1040-4287-B3DA-CEB734F967FE}"/>
    <hyperlink ref="E7" location="Anmerkungen!A1" display="Anmerkung" xr:uid="{412FC8B3-3C5D-428A-8214-5D4E5F635AB5}"/>
    <hyperlink ref="L7" location="Anmerkungen!A1" display="Anmerkung" xr:uid="{C0C57AA7-040D-489B-9F79-1E0F26D747E9}"/>
    <hyperlink ref="Q7" location="Anmerkungen!A1" display="Anmerkung" xr:uid="{D494DAD2-9632-4D1C-BCA3-A76477E3F586}"/>
    <hyperlink ref="A9" location="Anmerkungen!A4" display="Quellen" xr:uid="{084BA2ED-E838-496E-8EC9-49E578436A03}"/>
    <hyperlink ref="E9" location="Anmerkungen!A4" display="Quellen" xr:uid="{8421E4F9-CAFF-44A9-9AF1-0688FEA41F94}"/>
    <hyperlink ref="L9" location="Anmerkungen!A4" display="Quellen" xr:uid="{E87C593E-230C-44F9-B921-60A825E7A58A}"/>
    <hyperlink ref="Q9" location="Anmerkungen!A4" display="Quellen" xr:uid="{CD1CECB3-7EBC-4A67-82BC-0C717DCF3477}"/>
    <hyperlink ref="I7" location="Anmerkungen!A7" display="Anmerkungen!A7" xr:uid="{46417556-BF2A-43D3-9DF7-77372E7E95A8}"/>
  </hyperlinks>
  <pageMargins left="0.7" right="0.7" top="0.78740157499999996" bottom="0.78740157499999996" header="0.3" footer="0.3"/>
  <drawing r:id="rId1"/>
  <legacyDrawing r:id="rId2"/>
  <mc:AlternateContent xmlns:mc="http://schemas.openxmlformats.org/markup-compatibility/2006">
    <mc:Choice Requires="x14">
      <controls>
        <mc:AlternateContent xmlns:mc="http://schemas.openxmlformats.org/markup-compatibility/2006">
          <mc:Choice Requires="x14">
            <control shapeId="9217" r:id="rId3" name="Group Box 1">
              <controlPr defaultSize="0" autoFill="0" autoPict="0">
                <anchor moveWithCells="1">
                  <from>
                    <xdr:col>4</xdr:col>
                    <xdr:colOff>571500</xdr:colOff>
                    <xdr:row>0</xdr:row>
                    <xdr:rowOff>0</xdr:rowOff>
                  </from>
                  <to>
                    <xdr:col>8</xdr:col>
                    <xdr:colOff>647700</xdr:colOff>
                    <xdr:row>1</xdr:row>
                    <xdr:rowOff>76200</xdr:rowOff>
                  </to>
                </anchor>
              </controlPr>
            </control>
          </mc:Choice>
        </mc:AlternateContent>
        <mc:AlternateContent xmlns:mc="http://schemas.openxmlformats.org/markup-compatibility/2006">
          <mc:Choice Requires="x14">
            <control shapeId="9218" r:id="rId4" name="Label 2">
              <controlPr defaultSize="0" autoFill="0" autoLine="0" autoPict="0">
                <anchor moveWithCells="1" sizeWithCells="1">
                  <from>
                    <xdr:col>5</xdr:col>
                    <xdr:colOff>47625</xdr:colOff>
                    <xdr:row>0</xdr:row>
                    <xdr:rowOff>76200</xdr:rowOff>
                  </from>
                  <to>
                    <xdr:col>5</xdr:col>
                    <xdr:colOff>723900</xdr:colOff>
                    <xdr:row>0</xdr:row>
                    <xdr:rowOff>238125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5</xdr:col>
                    <xdr:colOff>752475</xdr:colOff>
                    <xdr:row>0</xdr:row>
                    <xdr:rowOff>57150</xdr:rowOff>
                  </from>
                  <to>
                    <xdr:col>8</xdr:col>
                    <xdr:colOff>542925</xdr:colOff>
                    <xdr:row>1</xdr:row>
                    <xdr:rowOff>19050</xdr:rowOff>
                  </to>
                </anchor>
              </controlPr>
            </control>
          </mc:Choice>
        </mc:AlternateContent>
        <mc:AlternateContent xmlns:mc="http://schemas.openxmlformats.org/markup-compatibility/2006">
          <mc:Choice Requires="x14">
            <control shapeId="9220" r:id="rId6" name="Group Box 4">
              <controlPr defaultSize="0" autoFill="0" autoPict="0">
                <anchor moveWithCells="1">
                  <from>
                    <xdr:col>16</xdr:col>
                    <xdr:colOff>552450</xdr:colOff>
                    <xdr:row>0</xdr:row>
                    <xdr:rowOff>0</xdr:rowOff>
                  </from>
                  <to>
                    <xdr:col>20</xdr:col>
                    <xdr:colOff>609600</xdr:colOff>
                    <xdr:row>1</xdr:row>
                    <xdr:rowOff>76200</xdr:rowOff>
                  </to>
                </anchor>
              </controlPr>
            </control>
          </mc:Choice>
        </mc:AlternateContent>
        <mc:AlternateContent xmlns:mc="http://schemas.openxmlformats.org/markup-compatibility/2006">
          <mc:Choice Requires="x14">
            <control shapeId="9221" r:id="rId7" name="Label 5">
              <controlPr defaultSize="0" autoFill="0" autoLine="0" autoPict="0">
                <anchor moveWithCells="1" sizeWithCells="1">
                  <from>
                    <xdr:col>17</xdr:col>
                    <xdr:colOff>28575</xdr:colOff>
                    <xdr:row>0</xdr:row>
                    <xdr:rowOff>76200</xdr:rowOff>
                  </from>
                  <to>
                    <xdr:col>17</xdr:col>
                    <xdr:colOff>657225</xdr:colOff>
                    <xdr:row>0</xdr:row>
                    <xdr:rowOff>238125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17</xdr:col>
                    <xdr:colOff>695325</xdr:colOff>
                    <xdr:row>0</xdr:row>
                    <xdr:rowOff>57150</xdr:rowOff>
                  </from>
                  <to>
                    <xdr:col>20</xdr:col>
                    <xdr:colOff>514350</xdr:colOff>
                    <xdr:row>1</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B0A2791F-4A73-43E9-A764-5D3CB6F54CDC}">
            <xm:f>$A61&gt;=INDEX(Tabelle1!$D$2:$D$41,Tabelle1!$A$2)</xm:f>
            <x14:dxf>
              <fill>
                <patternFill>
                  <bgColor rgb="FFD9D9D9"/>
                </patternFill>
              </fill>
            </x14:dxf>
          </x14:cfRule>
          <xm:sqref>A61:C150 E61:J150 Q61:U150 L61:O150</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B713F-0270-4D43-BC6F-3C3A1604B046}">
  <sheetPr codeName="Tabelle9">
    <tabColor theme="7" tint="0.79998168889431442"/>
  </sheetPr>
  <dimension ref="A1"/>
  <sheetViews>
    <sheetView showGridLines="0" zoomScaleNormal="100" workbookViewId="0"/>
  </sheetViews>
  <sheetFormatPr baseColWidth="10" defaultRowHeight="15"/>
  <sheetData/>
  <sheetProtection algorithmName="SHA-512" hashValue="+n0j+gQMjoj0YPLU4k1Qku2x1JYiUUGcLsgjLmU6UqecMlPvSAW8JfRKDRBctDyab2I9s3cUtOuGvvvssTBMtg==" saltValue="EJFD22Z0OMGKR11XcKOVew==" spinCount="100000" sheet="1" objects="1" scenarios="1"/>
  <pageMargins left="0.7" right="0.7" top="0.78740157499999996" bottom="0.78740157499999996"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3" r:id="rId3" name="Drop Down 3">
              <controlPr defaultSize="0" autoLine="0" autoPict="0">
                <anchor moveWithCells="1">
                  <from>
                    <xdr:col>0</xdr:col>
                    <xdr:colOff>238125</xdr:colOff>
                    <xdr:row>1</xdr:row>
                    <xdr:rowOff>104775</xdr:rowOff>
                  </from>
                  <to>
                    <xdr:col>1</xdr:col>
                    <xdr:colOff>123825</xdr:colOff>
                    <xdr:row>2</xdr:row>
                    <xdr:rowOff>161925</xdr:rowOff>
                  </to>
                </anchor>
              </controlPr>
            </control>
          </mc:Choice>
        </mc:AlternateContent>
        <mc:AlternateContent xmlns:mc="http://schemas.openxmlformats.org/markup-compatibility/2006">
          <mc:Choice Requires="x14">
            <control shapeId="10244" r:id="rId4" name="Drop Down 4">
              <controlPr defaultSize="0" autoLine="0" autoPict="0">
                <anchor moveWithCells="1">
                  <from>
                    <xdr:col>3</xdr:col>
                    <xdr:colOff>104775</xdr:colOff>
                    <xdr:row>1</xdr:row>
                    <xdr:rowOff>104775</xdr:rowOff>
                  </from>
                  <to>
                    <xdr:col>5</xdr:col>
                    <xdr:colOff>561975</xdr:colOff>
                    <xdr:row>2</xdr:row>
                    <xdr:rowOff>161925</xdr:rowOff>
                  </to>
                </anchor>
              </controlPr>
            </control>
          </mc:Choice>
        </mc:AlternateContent>
        <mc:AlternateContent xmlns:mc="http://schemas.openxmlformats.org/markup-compatibility/2006">
          <mc:Choice Requires="x14">
            <control shapeId="10245" r:id="rId5" name="Group Box 5">
              <controlPr defaultSize="0" autoFill="0" autoPict="0">
                <anchor moveWithCells="1">
                  <from>
                    <xdr:col>0</xdr:col>
                    <xdr:colOff>28575</xdr:colOff>
                    <xdr:row>0</xdr:row>
                    <xdr:rowOff>28575</xdr:rowOff>
                  </from>
                  <to>
                    <xdr:col>6</xdr:col>
                    <xdr:colOff>28575</xdr:colOff>
                    <xdr:row>3</xdr:row>
                    <xdr:rowOff>114300</xdr:rowOff>
                  </to>
                </anchor>
              </controlPr>
            </control>
          </mc:Choice>
        </mc:AlternateContent>
        <mc:AlternateContent xmlns:mc="http://schemas.openxmlformats.org/markup-compatibility/2006">
          <mc:Choice Requires="x14">
            <control shapeId="10246" r:id="rId6" name="Drop Down 6">
              <controlPr defaultSize="0" autoLine="0" autoPict="0">
                <anchor moveWithCells="1">
                  <from>
                    <xdr:col>1</xdr:col>
                    <xdr:colOff>552450</xdr:colOff>
                    <xdr:row>1</xdr:row>
                    <xdr:rowOff>114300</xdr:rowOff>
                  </from>
                  <to>
                    <xdr:col>2</xdr:col>
                    <xdr:colOff>438150</xdr:colOff>
                    <xdr:row>2</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7FB83-34B1-49E7-9F9F-547D0B4846FA}">
  <sheetPr>
    <tabColor theme="7" tint="0.79998168889431442"/>
  </sheetPr>
  <dimension ref="A1"/>
  <sheetViews>
    <sheetView showGridLines="0" zoomScaleNormal="100" workbookViewId="0"/>
  </sheetViews>
  <sheetFormatPr baseColWidth="10" defaultRowHeight="15"/>
  <sheetData/>
  <sheetProtection algorithmName="SHA-512" hashValue="TSXOxxXvbjb6+ZPbX75kp19/1x5EPjpxc210ZA8cyqLulJOQTokmfReWpKv8gn1wFn3W6HLWRmoOz75DrrCe5A==" saltValue="WRjGgCoh8XBUvNDti25m8w==" spinCount="100000" sheet="1" objects="1" scenarios="1"/>
  <pageMargins left="0.7" right="0.7" top="0.78740157499999996" bottom="0.78740157499999996"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7409" r:id="rId3" name="Drop Down 1">
              <controlPr defaultSize="0" autoLine="0" autoPict="0">
                <anchor moveWithCells="1">
                  <from>
                    <xdr:col>0</xdr:col>
                    <xdr:colOff>238125</xdr:colOff>
                    <xdr:row>1</xdr:row>
                    <xdr:rowOff>104775</xdr:rowOff>
                  </from>
                  <to>
                    <xdr:col>1</xdr:col>
                    <xdr:colOff>123825</xdr:colOff>
                    <xdr:row>2</xdr:row>
                    <xdr:rowOff>161925</xdr:rowOff>
                  </to>
                </anchor>
              </controlPr>
            </control>
          </mc:Choice>
        </mc:AlternateContent>
        <mc:AlternateContent xmlns:mc="http://schemas.openxmlformats.org/markup-compatibility/2006">
          <mc:Choice Requires="x14">
            <control shapeId="17410" r:id="rId4" name="Drop Down 2">
              <controlPr defaultSize="0" autoLine="0" autoPict="0">
                <anchor moveWithCells="1">
                  <from>
                    <xdr:col>3</xdr:col>
                    <xdr:colOff>104775</xdr:colOff>
                    <xdr:row>1</xdr:row>
                    <xdr:rowOff>104775</xdr:rowOff>
                  </from>
                  <to>
                    <xdr:col>5</xdr:col>
                    <xdr:colOff>561975</xdr:colOff>
                    <xdr:row>2</xdr:row>
                    <xdr:rowOff>161925</xdr:rowOff>
                  </to>
                </anchor>
              </controlPr>
            </control>
          </mc:Choice>
        </mc:AlternateContent>
        <mc:AlternateContent xmlns:mc="http://schemas.openxmlformats.org/markup-compatibility/2006">
          <mc:Choice Requires="x14">
            <control shapeId="17411" r:id="rId5" name="Group Box 3">
              <controlPr defaultSize="0" autoFill="0" autoPict="0">
                <anchor moveWithCells="1">
                  <from>
                    <xdr:col>0</xdr:col>
                    <xdr:colOff>28575</xdr:colOff>
                    <xdr:row>0</xdr:row>
                    <xdr:rowOff>28575</xdr:rowOff>
                  </from>
                  <to>
                    <xdr:col>6</xdr:col>
                    <xdr:colOff>28575</xdr:colOff>
                    <xdr:row>3</xdr:row>
                    <xdr:rowOff>114300</xdr:rowOff>
                  </to>
                </anchor>
              </controlPr>
            </control>
          </mc:Choice>
        </mc:AlternateContent>
        <mc:AlternateContent xmlns:mc="http://schemas.openxmlformats.org/markup-compatibility/2006">
          <mc:Choice Requires="x14">
            <control shapeId="17412" r:id="rId6" name="Drop Down 4">
              <controlPr defaultSize="0" autoLine="0" autoPict="0">
                <anchor moveWithCells="1">
                  <from>
                    <xdr:col>1</xdr:col>
                    <xdr:colOff>552450</xdr:colOff>
                    <xdr:row>1</xdr:row>
                    <xdr:rowOff>114300</xdr:rowOff>
                  </from>
                  <to>
                    <xdr:col>2</xdr:col>
                    <xdr:colOff>438150</xdr:colOff>
                    <xdr:row>2</xdr:row>
                    <xdr:rowOff>171450</xdr:rowOff>
                  </to>
                </anchor>
              </controlPr>
            </control>
          </mc:Choice>
        </mc:AlternateContent>
        <mc:AlternateContent xmlns:mc="http://schemas.openxmlformats.org/markup-compatibility/2006">
          <mc:Choice Requires="x14">
            <control shapeId="17414" r:id="rId7" name="List Box 6">
              <controlPr defaultSize="0" autoLine="0" autoPict="0">
                <anchor moveWithCells="1">
                  <from>
                    <xdr:col>6</xdr:col>
                    <xdr:colOff>200025</xdr:colOff>
                    <xdr:row>0</xdr:row>
                    <xdr:rowOff>57150</xdr:rowOff>
                  </from>
                  <to>
                    <xdr:col>10</xdr:col>
                    <xdr:colOff>438150</xdr:colOff>
                    <xdr:row>9</xdr:row>
                    <xdr:rowOff>171450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EC4AD-709A-4875-913E-843593DF2B76}">
  <sheetPr codeName="Tabelle5"/>
  <dimension ref="A1:E64"/>
  <sheetViews>
    <sheetView showGridLines="0" zoomScaleNormal="100" workbookViewId="0"/>
  </sheetViews>
  <sheetFormatPr baseColWidth="10" defaultRowHeight="15"/>
  <cols>
    <col min="1" max="1" width="25.7109375" style="31" customWidth="1"/>
    <col min="2" max="2" width="123.140625" style="31" customWidth="1"/>
    <col min="3" max="16384" width="11.42578125" style="34"/>
  </cols>
  <sheetData>
    <row r="1" spans="1:5" s="26" customFormat="1" ht="30" customHeight="1">
      <c r="A1" s="25" t="s">
        <v>71</v>
      </c>
      <c r="C1" s="27"/>
      <c r="E1" s="28"/>
    </row>
    <row r="2" spans="1:5" s="31" customFormat="1" ht="30" customHeight="1">
      <c r="A2" s="29" t="s">
        <v>75</v>
      </c>
      <c r="B2" s="30" t="s">
        <v>212</v>
      </c>
    </row>
    <row r="3" spans="1:5" s="31" customFormat="1" ht="21" customHeight="1">
      <c r="A3" s="29"/>
    </row>
    <row r="4" spans="1:5" s="31" customFormat="1" ht="21" customHeight="1">
      <c r="A4" s="29" t="s">
        <v>73</v>
      </c>
      <c r="B4" s="29" t="s">
        <v>74</v>
      </c>
    </row>
    <row r="5" spans="1:5" s="31" customFormat="1" ht="21" customHeight="1">
      <c r="A5" s="29"/>
    </row>
    <row r="6" spans="1:5" s="31" customFormat="1" ht="21" customHeight="1">
      <c r="A6" s="29" t="s">
        <v>120</v>
      </c>
    </row>
    <row r="7" spans="1:5" s="31" customFormat="1" ht="15" customHeight="1">
      <c r="A7" s="67">
        <v>1</v>
      </c>
      <c r="B7" s="30" t="s">
        <v>119</v>
      </c>
    </row>
    <row r="8" spans="1:5" s="31" customFormat="1" ht="14.45" customHeight="1">
      <c r="A8" s="32"/>
    </row>
    <row r="9" spans="1:5" s="31" customFormat="1" ht="14.45" customHeight="1">
      <c r="A9" s="32"/>
    </row>
    <row r="10" spans="1:5" s="31" customFormat="1" ht="23.25" customHeight="1">
      <c r="A10" s="73" t="s">
        <v>213</v>
      </c>
      <c r="B10" s="29"/>
    </row>
    <row r="11" spans="1:5" s="31" customFormat="1" ht="109.5" customHeight="1">
      <c r="A11" s="29" t="s">
        <v>69</v>
      </c>
      <c r="B11" s="30" t="s">
        <v>215</v>
      </c>
    </row>
    <row r="12" spans="1:5" s="31" customFormat="1" ht="79.5" customHeight="1">
      <c r="A12" s="29" t="s">
        <v>78</v>
      </c>
      <c r="B12" s="30" t="s">
        <v>216</v>
      </c>
    </row>
    <row r="13" spans="1:5" s="31" customFormat="1" ht="57">
      <c r="A13" s="29" t="s">
        <v>205</v>
      </c>
      <c r="B13" s="30" t="s">
        <v>214</v>
      </c>
    </row>
    <row r="14" spans="1:5" s="31" customFormat="1" ht="14.45" customHeight="1">
      <c r="A14" s="29"/>
      <c r="B14" s="30"/>
    </row>
    <row r="15" spans="1:5" s="31" customFormat="1" ht="14.45" customHeight="1">
      <c r="A15" s="29"/>
      <c r="B15" s="30"/>
    </row>
    <row r="16" spans="1:5" s="31" customFormat="1" ht="14.45" customHeight="1">
      <c r="A16" s="29"/>
      <c r="B16" s="30"/>
    </row>
    <row r="17" spans="1:2" s="31" customFormat="1" ht="14.45" customHeight="1">
      <c r="A17" s="29"/>
      <c r="B17" s="30"/>
    </row>
    <row r="18" spans="1:2" s="31" customFormat="1" ht="14.45" customHeight="1">
      <c r="A18" s="29"/>
      <c r="B18" s="30"/>
    </row>
    <row r="19" spans="1:2" s="31" customFormat="1" ht="14.45" customHeight="1">
      <c r="A19" s="32"/>
      <c r="B19" s="33"/>
    </row>
    <row r="20" spans="1:2" s="31" customFormat="1" ht="15" customHeight="1">
      <c r="A20" s="32"/>
      <c r="B20" s="33"/>
    </row>
    <row r="21" spans="1:2">
      <c r="A21" s="32"/>
      <c r="B21" s="33"/>
    </row>
    <row r="22" spans="1:2">
      <c r="A22" s="32"/>
      <c r="B22" s="33"/>
    </row>
    <row r="23" spans="1:2">
      <c r="A23" s="32"/>
      <c r="B23" s="33"/>
    </row>
    <row r="24" spans="1:2">
      <c r="A24" s="32"/>
      <c r="B24" s="33"/>
    </row>
    <row r="43" spans="2:2" ht="15.75">
      <c r="B43" s="35"/>
    </row>
    <row r="53" spans="1:2">
      <c r="B53" s="33"/>
    </row>
    <row r="55" spans="1:2" ht="15.75">
      <c r="B55" s="36"/>
    </row>
    <row r="57" spans="1:2">
      <c r="A57" s="37"/>
    </row>
    <row r="58" spans="1:2" ht="15.75">
      <c r="B58" s="36"/>
    </row>
    <row r="64" spans="1:2">
      <c r="B64" s="38"/>
    </row>
  </sheetData>
  <sheetProtection algorithmName="SHA-512" hashValue="uFbt4tcZjEGC/bmvt4tWiNQ8qh5jU/Uz9nE6GRMRc+R1/KMyIIwGaFvCIv7jKXNS8IQDNy/qHA/1U5DhG50WqA==" saltValue="udz4J3/3lAktVTM+tHF3Bw==" spinCount="100000" sheet="1" objects="1" scenarios="1"/>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941E3-C521-4747-A013-477BC78AC713}">
  <sheetPr codeName="Tabelle8"/>
  <dimension ref="A1:S187"/>
  <sheetViews>
    <sheetView zoomScaleNormal="100" workbookViewId="0">
      <pane xSplit="5" ySplit="6" topLeftCell="F7" activePane="bottomRight" state="frozen"/>
      <selection pane="topRight" activeCell="D1" sqref="D1"/>
      <selection pane="bottomLeft" activeCell="A4" sqref="A4"/>
      <selection pane="bottomRight" activeCell="G14" sqref="G14"/>
    </sheetView>
  </sheetViews>
  <sheetFormatPr baseColWidth="10" defaultRowHeight="15"/>
  <cols>
    <col min="1" max="1" width="17.28515625" bestFit="1" customWidth="1"/>
  </cols>
  <sheetData>
    <row r="1" spans="1:19" ht="15.75">
      <c r="A1" t="str">
        <f>Tabelle1!A3</f>
        <v>J24</v>
      </c>
      <c r="E1" t="s">
        <v>129</v>
      </c>
      <c r="F1" s="69" t="s">
        <v>125</v>
      </c>
      <c r="G1" t="s">
        <v>124</v>
      </c>
      <c r="H1" t="s">
        <v>124</v>
      </c>
      <c r="I1" t="s">
        <v>124</v>
      </c>
      <c r="J1" t="str">
        <f>IF(ISERROR(J5),"",I1)</f>
        <v/>
      </c>
      <c r="P1" s="69" t="s">
        <v>125</v>
      </c>
      <c r="R1" t="s">
        <v>124</v>
      </c>
    </row>
    <row r="2" spans="1:19" ht="15.75">
      <c r="A2" t="s">
        <v>128</v>
      </c>
      <c r="B2" cm="1">
        <f t="array" ref="B2">INDEX(Auswahl_Jahre,$C2)</f>
        <v>1970</v>
      </c>
      <c r="C2">
        <v>1</v>
      </c>
      <c r="E2">
        <f ca="1">MATCH($B3,$E$7:$E$187,0)</f>
        <v>70</v>
      </c>
      <c r="F2" s="69"/>
      <c r="M2" t="s">
        <v>2</v>
      </c>
      <c r="N2">
        <f ca="1">IFERROR(MATCH(MIN($N$7:$N$187),$N$7:$N$187,0),C2+1)</f>
        <v>1</v>
      </c>
      <c r="O2" t="str" cm="1">
        <f t="array" ref="O2">INDEX(Tabelle1!$H$2:$H$20,Tabelle1!$H$1)</f>
        <v>Produktionspotenzial in Mrd Euro</v>
      </c>
    </row>
    <row r="3" spans="1:19" ht="15.75">
      <c r="A3" t="s">
        <v>136</v>
      </c>
      <c r="B3" cm="1">
        <f t="array" aca="1" ref="B3" ca="1">IFERROR(INDEX(Endjahr_Auswahl,$C3),C5)</f>
        <v>2039</v>
      </c>
      <c r="C3">
        <v>15</v>
      </c>
      <c r="E3">
        <f ca="1">COUNT($D$7:$D$187)</f>
        <v>70</v>
      </c>
      <c r="F3" s="69"/>
      <c r="N3">
        <f ca="1">IF(COUNT($N$7:$N$187)=0,E3-1,COUNT($N$7:$N$187))</f>
        <v>70</v>
      </c>
      <c r="O3" t="str" cm="1">
        <f t="array" ref="O3">INDEX(Tabelle1!$I$2:$I$20,Tabelle1!$H$1)</f>
        <v>PrP...:</v>
      </c>
      <c r="P3" t="str" cm="1">
        <f t="array" ref="P3">INDEX(Tabelle1!$J$2:$J$20,Tabelle1!$H$1)</f>
        <v>Mrd Euro</v>
      </c>
      <c r="R3" t="str">
        <f>IF(AND(O3="PrPhk:",A1&lt;&gt;"J23"),"Ab dem Frühjahrsgutachten 2024 in der Totalen Faktorproduktivität enthalten.","")</f>
        <v/>
      </c>
    </row>
    <row r="4" spans="1:19" ht="15.75">
      <c r="A4" t="s">
        <v>130</v>
      </c>
      <c r="B4">
        <f ca="1">MIN($D$7:$D$187)</f>
        <v>1970</v>
      </c>
      <c r="C4">
        <f>(20&amp;RIGHT($A$1,2))*1</f>
        <v>2024</v>
      </c>
      <c r="E4">
        <v>53</v>
      </c>
      <c r="F4" s="69"/>
    </row>
    <row r="5" spans="1:19">
      <c r="A5" t="s">
        <v>131</v>
      </c>
      <c r="B5">
        <f>C4+1</f>
        <v>2025</v>
      </c>
      <c r="C5" cm="1">
        <f t="array" ref="C5">INDEX(Tabelle1!$E$2:$E$21,Tabelle1!$A$2)</f>
        <v>2039</v>
      </c>
      <c r="D5">
        <f>MATCH(B5,$E$7:$E$187,0)-1</f>
        <v>55</v>
      </c>
      <c r="E5">
        <f>C5-B5+1</f>
        <v>15</v>
      </c>
      <c r="F5" t="str">
        <f>"PrPZV:Q50:"&amp;Tabelle1!$A$3</f>
        <v>PrPZV:Q50:J24</v>
      </c>
      <c r="G5" t="str">
        <f>"PrPKE:Q50:"&amp;Tabelle1!$A$3</f>
        <v>PrPKE:Q50:J24</v>
      </c>
      <c r="H5" t="str">
        <f>"PrPAV:Q50:"&amp;Tabelle1!$A$3</f>
        <v>PrPAV:Q50:J24</v>
      </c>
      <c r="I5" t="str">
        <f>"PrPTF:Q50:"&amp;Tabelle1!$A$3</f>
        <v>PrPTF:Q50:J24</v>
      </c>
      <c r="J5" t="e">
        <f>IF(Tabelle1!$A$2=1,"PrPHK:Q50:"&amp;Tabelle1!$A$3,NA())</f>
        <v>#N/A</v>
      </c>
      <c r="O5" t="str">
        <f>IF($R$3&lt;&gt;"",$O$3&amp;O6&amp;":J23",$O$3&amp;O6&amp;":"&amp;$A$1)</f>
        <v>PrP...:Q05:J24</v>
      </c>
      <c r="P5" t="str">
        <f t="shared" ref="P5:Q5" si="0">IF($R$3&lt;&gt;"",$O$3&amp;P6&amp;":J23",$O$3&amp;P6&amp;":"&amp;$A$1)</f>
        <v>PrP...:Q50:J24</v>
      </c>
      <c r="Q5" t="str">
        <f t="shared" si="0"/>
        <v>PrP...:Q95:J24</v>
      </c>
    </row>
    <row r="6" spans="1:19">
      <c r="F6" s="71" t="s">
        <v>126</v>
      </c>
      <c r="G6" t="s">
        <v>121</v>
      </c>
      <c r="H6" t="s">
        <v>122</v>
      </c>
      <c r="I6" t="s">
        <v>123</v>
      </c>
      <c r="J6" t="str">
        <f>IF(Tabelle1!$A$2=1,"Humankapitaleinsatz","")</f>
        <v/>
      </c>
      <c r="K6" s="70" t="s">
        <v>127</v>
      </c>
      <c r="L6" s="70"/>
      <c r="O6" t="s">
        <v>160</v>
      </c>
      <c r="P6" t="s">
        <v>162</v>
      </c>
      <c r="Q6" t="s">
        <v>161</v>
      </c>
      <c r="R6" t="s">
        <v>163</v>
      </c>
      <c r="S6" s="70" t="s">
        <v>127</v>
      </c>
    </row>
    <row r="7" spans="1:19">
      <c r="C7" t="str">
        <f ca="1">IF(AND(ISERROR($F7),$E7&lt;&gt;1970),NA(),"")</f>
        <v/>
      </c>
      <c r="D7">
        <f ca="1">IF(ISERROR($C7),"",$E7)</f>
        <v>1970</v>
      </c>
      <c r="E7">
        <v>1970</v>
      </c>
      <c r="F7" t="e">
        <f ca="1">IF(OR($E7&lt;$B$2,$E7&gt;$B$3),NA(),IFERROR(IF(INDEX(J!$A$1:$ZZ$200,MATCH($E7,J!$A$1:$A$200,0),MATCH(F$5,J!$A$1:$ZZ$1,0))&lt;&gt;"",INDEX(J!$A$1:$ZZ$200,MATCH($E7,J!$A$1:$A$200,0),MATCH(F$5,J!$A$1:$ZZ$1,0)),NA()),NA()))</f>
        <v>#N/A</v>
      </c>
      <c r="G7" t="e">
        <f ca="1">IF(OR($E7&lt;$B$2,$E7&gt;$B$3),NA(),IFERROR(IF(INDEX(J!$A$1:$ZZ$200,MATCH($E7,J!$A$1:$A$200,0),MATCH(G$5,J!$A$1:$ZZ$1,0))&lt;&gt;"",INDEX(J!$A$1:$ZZ$200,MATCH($E7,J!$A$1:$A$200,0),MATCH(G$5,J!$A$1:$ZZ$1,0)),NA()),NA()))</f>
        <v>#N/A</v>
      </c>
      <c r="H7" t="e">
        <f ca="1">IF(OR($E7&lt;$B$2,$E7&gt;$B$3),NA(),IFERROR(IF(INDEX(J!$A$1:$ZZ$200,MATCH($E7,J!$A$1:$A$200,0),MATCH(H$5,J!$A$1:$ZZ$1,0))&lt;&gt;"",INDEX(J!$A$1:$ZZ$200,MATCH($E7,J!$A$1:$A$200,0),MATCH(H$5,J!$A$1:$ZZ$1,0)),NA()),NA()))</f>
        <v>#N/A</v>
      </c>
      <c r="I7" t="e">
        <f ca="1">IF(OR($E7&lt;$B$2,$E7&gt;$B$3),NA(),IFERROR(IF(INDEX(J!$A$1:$ZZ$200,MATCH($E7,J!$A$1:$A$200,0),MATCH(I$5,J!$A$1:$ZZ$1,0))&lt;&gt;"",INDEX(J!$A$1:$ZZ$200,MATCH($E7,J!$A$1:$A$200,0),MATCH(I$5,J!$A$1:$ZZ$1,0)),NA()),NA()))</f>
        <v>#N/A</v>
      </c>
      <c r="J7" t="e">
        <f ca="1">IF(OR($E7&lt;$B$2,$E7&gt;$B$3),NA(),IFERROR(IF(INDEX(J!$A$1:$ZZ$200,MATCH($E7,J!$A$1:$A$200,0),MATCH(J$5,J!$A$1:$ZZ$1,0))&lt;&gt;"",INDEX(J!$A$1:$ZZ$200,MATCH($E7,J!$A$1:$A$200,0),MATCH(J$5,J!$A$1:$ZZ$1,0)),NA()),NA()))</f>
        <v>#N/A</v>
      </c>
      <c r="K7" t="e">
        <f t="shared" ref="K7:K38" si="1">IF((20 &amp; RIGHT($A$1,2))*1=E7,-999999,IF((20 &amp; RIGHT($A$1,2))*1=E8,99999,NA()))</f>
        <v>#N/A</v>
      </c>
      <c r="M7" t="str">
        <f ca="1">IF(AND(ISERROR($O7)),NA(),"")</f>
        <v/>
      </c>
      <c r="N7">
        <f t="shared" ref="N7:N38" ca="1" si="2">IF(ISERROR($M7),"",$E7)</f>
        <v>1970</v>
      </c>
      <c r="O7">
        <f ca="1">IF($R$3&lt;&gt;"",NA(),IF(OR($E7&lt;$B$2,$E7&gt;$B$3),NA(),IFERROR(IF(INDEX(J!$A$1:$ZZ$200,MATCH($E7,J!$A$1:$A$200,0),MATCH(O$5,J!$A$1:$ZZ$1,0))&lt;&gt;"",INDEX(J!$A$1:$ZZ$200,MATCH($E7,J!$A$1:$A$200,0),MATCH(O$5,J!$A$1:$ZZ$1,0)),NA()),NA())))</f>
        <v>1391.14</v>
      </c>
      <c r="P7">
        <f ca="1">IF($R$3&lt;&gt;"",NA(),IF(OR($E7&lt;$B$2,$E7&gt;$B$3),NA(),IFERROR(IF(INDEX(J!$A$1:$ZZ$200,MATCH($E7,J!$A$1:$A$200,0),MATCH(P$5,J!$A$1:$ZZ$1,0))&lt;&gt;"",INDEX(J!$A$1:$ZZ$200,MATCH($E7,J!$A$1:$A$200,0),MATCH(P$5,J!$A$1:$ZZ$1,0)),NA()),NA())))</f>
        <v>1397.58</v>
      </c>
      <c r="Q7">
        <f ca="1">IF($R$3&lt;&gt;"",NA(),IF(OR($E7&lt;$B$2,$E7&gt;$B$3),NA(),IFERROR(IF(INDEX(J!$A$1:$ZZ$200,MATCH($E7,J!$A$1:$A$200,0),MATCH(Q$5,J!$A$1:$ZZ$1,0))&lt;&gt;"",INDEX(J!$A$1:$ZZ$200,MATCH($E7,J!$A$1:$A$200,0),MATCH(Q$5,J!$A$1:$ZZ$1,0)),NA()),NA())))</f>
        <v>1403.52</v>
      </c>
      <c r="R7">
        <f t="shared" ref="R7" ca="1" si="3">Q7-O7</f>
        <v>12.379999999999882</v>
      </c>
      <c r="S7" t="e">
        <f ca="1">IF((20 &amp; RIGHT($A$1,2))*1=N7,-999999,IF((20 &amp; RIGHT($A$1,2))*1=N8,99999,NA()))</f>
        <v>#N/A</v>
      </c>
    </row>
    <row r="8" spans="1:19">
      <c r="C8" t="str">
        <f t="shared" ref="C8:C71" ca="1" si="4">IF(AND(ISERROR($F8),$E8&lt;&gt;1970),NA(),"")</f>
        <v/>
      </c>
      <c r="D8">
        <f t="shared" ref="D8:D71" ca="1" si="5">IF(ISERROR($C8),"",$E8)</f>
        <v>1971</v>
      </c>
      <c r="E8">
        <v>1971</v>
      </c>
      <c r="F8" s="51">
        <f ca="1">IF(OR($E8&lt;$B$2,$E8&gt;$B$3),NA(),IFERROR(IF(INDEX(J!$A$1:$ZZ$200,MATCH($E8,J!$A$1:$A$200,0),MATCH(F$5,J!$A$1:$ZZ$1,0))&lt;&gt;"",INDEX(J!$A$1:$ZZ$200,MATCH($E8,J!$A$1:$A$200,0),MATCH(F$5,J!$A$1:$ZZ$1,0)),NA()),NA()))</f>
        <v>3.04</v>
      </c>
      <c r="G8" s="51">
        <f ca="1">IF(OR($E8&lt;$B$2,$E8&gt;$B$3),NA(),IFERROR(IF(INDEX(J!$A$1:$ZZ$200,MATCH($E8,J!$A$1:$A$200,0),MATCH(G$5,J!$A$1:$ZZ$1,0))&lt;&gt;"",INDEX(J!$A$1:$ZZ$200,MATCH($E8,J!$A$1:$A$200,0),MATCH(G$5,J!$A$1:$ZZ$1,0)),NA()),NA()))</f>
        <v>1.86</v>
      </c>
      <c r="H8" s="51">
        <f ca="1">IF(OR($E8&lt;$B$2,$E8&gt;$B$3),NA(),IFERROR(IF(INDEX(J!$A$1:$ZZ$200,MATCH($E8,J!$A$1:$A$200,0),MATCH(H$5,J!$A$1:$ZZ$1,0))&lt;&gt;"",INDEX(J!$A$1:$ZZ$200,MATCH($E8,J!$A$1:$A$200,0),MATCH(H$5,J!$A$1:$ZZ$1,0)),NA()),NA()))</f>
        <v>-0.43</v>
      </c>
      <c r="I8" s="51">
        <f ca="1">IF(OR($E8&lt;$B$2,$E8&gt;$B$3),NA(),IFERROR(IF(INDEX(J!$A$1:$ZZ$200,MATCH($E8,J!$A$1:$A$200,0),MATCH(I$5,J!$A$1:$ZZ$1,0))&lt;&gt;"",INDEX(J!$A$1:$ZZ$200,MATCH($E8,J!$A$1:$A$200,0),MATCH(I$5,J!$A$1:$ZZ$1,0)),NA()),NA()))</f>
        <v>1.61</v>
      </c>
      <c r="J8" s="51" t="e">
        <f ca="1">IF(OR($E8&lt;$B$2,$E8&gt;$B$3),NA(),IFERROR(IF(INDEX(J!$A$1:$ZZ$200,MATCH($E8,J!$A$1:$A$200,0),MATCH(J$5,J!$A$1:$ZZ$1,0))&lt;&gt;"",INDEX(J!$A$1:$ZZ$200,MATCH($E8,J!$A$1:$A$200,0),MATCH(J$5,J!$A$1:$ZZ$1,0)),NA()),NA()))</f>
        <v>#N/A</v>
      </c>
      <c r="K8" t="e">
        <f t="shared" si="1"/>
        <v>#N/A</v>
      </c>
      <c r="M8" t="str">
        <f t="shared" ref="M8:M71" ca="1" si="6">IF(AND(ISERROR($O8)),NA(),"")</f>
        <v/>
      </c>
      <c r="N8">
        <f t="shared" ca="1" si="2"/>
        <v>1971</v>
      </c>
      <c r="O8">
        <f ca="1">IF($R$3&lt;&gt;"",NA(),IF(OR($E8&lt;$B$2,$E8&gt;$B$3),NA(),IFERROR(IF(INDEX(J!$A$1:$ZZ$200,MATCH($E8,J!$A$1:$A$200,0),MATCH(O$5,J!$A$1:$ZZ$1,0))&lt;&gt;"",INDEX(J!$A$1:$ZZ$200,MATCH($E8,J!$A$1:$A$200,0),MATCH(O$5,J!$A$1:$ZZ$1,0)),NA()),NA())))</f>
        <v>1429.96</v>
      </c>
      <c r="P8">
        <f ca="1">IF($R$3&lt;&gt;"",NA(),IF(OR($E8&lt;$B$2,$E8&gt;$B$3),NA(),IFERROR(IF(INDEX(J!$A$1:$ZZ$200,MATCH($E8,J!$A$1:$A$200,0),MATCH(P$5,J!$A$1:$ZZ$1,0))&lt;&gt;"",INDEX(J!$A$1:$ZZ$200,MATCH($E8,J!$A$1:$A$200,0),MATCH(P$5,J!$A$1:$ZZ$1,0)),NA()),NA())))</f>
        <v>1440.78</v>
      </c>
      <c r="Q8">
        <f ca="1">IF($R$3&lt;&gt;"",NA(),IF(OR($E8&lt;$B$2,$E8&gt;$B$3),NA(),IFERROR(IF(INDEX(J!$A$1:$ZZ$200,MATCH($E8,J!$A$1:$A$200,0),MATCH(Q$5,J!$A$1:$ZZ$1,0))&lt;&gt;"",INDEX(J!$A$1:$ZZ$200,MATCH($E8,J!$A$1:$A$200,0),MATCH(Q$5,J!$A$1:$ZZ$1,0)),NA()),NA())))</f>
        <v>1449.59</v>
      </c>
      <c r="R8">
        <f t="shared" ref="R8:R71" ca="1" si="7">Q8-O8</f>
        <v>19.629999999999882</v>
      </c>
      <c r="S8" t="e">
        <f t="shared" ref="S8:S71" ca="1" si="8">IF((20 &amp; RIGHT($A$1,2))*1=N8,-999999,IF((20 &amp; RIGHT($A$1,2))*1=N9,99999,NA()))</f>
        <v>#N/A</v>
      </c>
    </row>
    <row r="9" spans="1:19">
      <c r="C9" t="str">
        <f t="shared" ca="1" si="4"/>
        <v/>
      </c>
      <c r="D9">
        <f t="shared" ca="1" si="5"/>
        <v>1972</v>
      </c>
      <c r="E9">
        <v>1972</v>
      </c>
      <c r="F9" s="51">
        <f ca="1">IF(OR($E9&lt;$B$2,$E9&gt;$B$3),NA(),IFERROR(IF(INDEX(J!$A$1:$ZZ$200,MATCH($E9,J!$A$1:$A$200,0),MATCH(F$5,J!$A$1:$ZZ$1,0))&lt;&gt;"",INDEX(J!$A$1:$ZZ$200,MATCH($E9,J!$A$1:$A$200,0),MATCH(F$5,J!$A$1:$ZZ$1,0)),NA()),NA()))</f>
        <v>3.36</v>
      </c>
      <c r="G9" s="51">
        <f ca="1">IF(OR($E9&lt;$B$2,$E9&gt;$B$3),NA(),IFERROR(IF(INDEX(J!$A$1:$ZZ$200,MATCH($E9,J!$A$1:$A$200,0),MATCH(G$5,J!$A$1:$ZZ$1,0))&lt;&gt;"",INDEX(J!$A$1:$ZZ$200,MATCH($E9,J!$A$1:$A$200,0),MATCH(G$5,J!$A$1:$ZZ$1,0)),NA()),NA()))</f>
        <v>1.81</v>
      </c>
      <c r="H9" s="51">
        <f ca="1">IF(OR($E9&lt;$B$2,$E9&gt;$B$3),NA(),IFERROR(IF(INDEX(J!$A$1:$ZZ$200,MATCH($E9,J!$A$1:$A$200,0),MATCH(H$5,J!$A$1:$ZZ$1,0))&lt;&gt;"",INDEX(J!$A$1:$ZZ$200,MATCH($E9,J!$A$1:$A$200,0),MATCH(H$5,J!$A$1:$ZZ$1,0)),NA()),NA()))</f>
        <v>-0.31</v>
      </c>
      <c r="I9" s="51">
        <f ca="1">IF(OR($E9&lt;$B$2,$E9&gt;$B$3),NA(),IFERROR(IF(INDEX(J!$A$1:$ZZ$200,MATCH($E9,J!$A$1:$A$200,0),MATCH(I$5,J!$A$1:$ZZ$1,0))&lt;&gt;"",INDEX(J!$A$1:$ZZ$200,MATCH($E9,J!$A$1:$A$200,0),MATCH(I$5,J!$A$1:$ZZ$1,0)),NA()),NA()))</f>
        <v>1.86</v>
      </c>
      <c r="J9" s="51" t="e">
        <f ca="1">IF(OR($E9&lt;$B$2,$E9&gt;$B$3),NA(),IFERROR(IF(INDEX(J!$A$1:$ZZ$200,MATCH($E9,J!$A$1:$A$200,0),MATCH(J$5,J!$A$1:$ZZ$1,0))&lt;&gt;"",INDEX(J!$A$1:$ZZ$200,MATCH($E9,J!$A$1:$A$200,0),MATCH(J$5,J!$A$1:$ZZ$1,0)),NA()),NA()))</f>
        <v>#N/A</v>
      </c>
      <c r="K9" t="e">
        <f t="shared" si="1"/>
        <v>#N/A</v>
      </c>
      <c r="M9" t="str">
        <f t="shared" ca="1" si="6"/>
        <v/>
      </c>
      <c r="N9">
        <f t="shared" ca="1" si="2"/>
        <v>1972</v>
      </c>
      <c r="O9">
        <f ca="1">IF($R$3&lt;&gt;"",NA(),IF(OR($E9&lt;$B$2,$E9&gt;$B$3),NA(),IFERROR(IF(INDEX(J!$A$1:$ZZ$200,MATCH($E9,J!$A$1:$A$200,0),MATCH(O$5,J!$A$1:$ZZ$1,0))&lt;&gt;"",INDEX(J!$A$1:$ZZ$200,MATCH($E9,J!$A$1:$A$200,0),MATCH(O$5,J!$A$1:$ZZ$1,0)),NA()),NA())))</f>
        <v>1477.1</v>
      </c>
      <c r="P9">
        <f ca="1">IF($R$3&lt;&gt;"",NA(),IF(OR($E9&lt;$B$2,$E9&gt;$B$3),NA(),IFERROR(IF(INDEX(J!$A$1:$ZZ$200,MATCH($E9,J!$A$1:$A$200,0),MATCH(P$5,J!$A$1:$ZZ$1,0))&lt;&gt;"",INDEX(J!$A$1:$ZZ$200,MATCH($E9,J!$A$1:$A$200,0),MATCH(P$5,J!$A$1:$ZZ$1,0)),NA()),NA())))</f>
        <v>1490.05</v>
      </c>
      <c r="Q9">
        <f ca="1">IF($R$3&lt;&gt;"",NA(),IF(OR($E9&lt;$B$2,$E9&gt;$B$3),NA(),IFERROR(IF(INDEX(J!$A$1:$ZZ$200,MATCH($E9,J!$A$1:$A$200,0),MATCH(Q$5,J!$A$1:$ZZ$1,0))&lt;&gt;"",INDEX(J!$A$1:$ZZ$200,MATCH($E9,J!$A$1:$A$200,0),MATCH(Q$5,J!$A$1:$ZZ$1,0)),NA()),NA())))</f>
        <v>1501.99</v>
      </c>
      <c r="R9">
        <f t="shared" ca="1" si="7"/>
        <v>24.8900000000001</v>
      </c>
      <c r="S9" t="e">
        <f t="shared" ca="1" si="8"/>
        <v>#N/A</v>
      </c>
    </row>
    <row r="10" spans="1:19">
      <c r="C10" t="str">
        <f t="shared" ca="1" si="4"/>
        <v/>
      </c>
      <c r="D10">
        <f t="shared" ca="1" si="5"/>
        <v>1973</v>
      </c>
      <c r="E10">
        <v>1973</v>
      </c>
      <c r="F10" s="51">
        <f ca="1">IF(OR($E10&lt;$B$2,$E10&gt;$B$3),NA(),IFERROR(IF(INDEX(J!$A$1:$ZZ$200,MATCH($E10,J!$A$1:$A$200,0),MATCH(F$5,J!$A$1:$ZZ$1,0))&lt;&gt;"",INDEX(J!$A$1:$ZZ$200,MATCH($E10,J!$A$1:$A$200,0),MATCH(F$5,J!$A$1:$ZZ$1,0)),NA()),NA()))</f>
        <v>3.04</v>
      </c>
      <c r="G10" s="51">
        <f ca="1">IF(OR($E10&lt;$B$2,$E10&gt;$B$3),NA(),IFERROR(IF(INDEX(J!$A$1:$ZZ$200,MATCH($E10,J!$A$1:$A$200,0),MATCH(G$5,J!$A$1:$ZZ$1,0))&lt;&gt;"",INDEX(J!$A$1:$ZZ$200,MATCH($E10,J!$A$1:$A$200,0),MATCH(G$5,J!$A$1:$ZZ$1,0)),NA()),NA()))</f>
        <v>1.7</v>
      </c>
      <c r="H10" s="51">
        <f ca="1">IF(OR($E10&lt;$B$2,$E10&gt;$B$3),NA(),IFERROR(IF(INDEX(J!$A$1:$ZZ$200,MATCH($E10,J!$A$1:$A$200,0),MATCH(H$5,J!$A$1:$ZZ$1,0))&lt;&gt;"",INDEX(J!$A$1:$ZZ$200,MATCH($E10,J!$A$1:$A$200,0),MATCH(H$5,J!$A$1:$ZZ$1,0)),NA()),NA()))</f>
        <v>-0.39</v>
      </c>
      <c r="I10" s="51">
        <f ca="1">IF(OR($E10&lt;$B$2,$E10&gt;$B$3),NA(),IFERROR(IF(INDEX(J!$A$1:$ZZ$200,MATCH($E10,J!$A$1:$A$200,0),MATCH(I$5,J!$A$1:$ZZ$1,0))&lt;&gt;"",INDEX(J!$A$1:$ZZ$200,MATCH($E10,J!$A$1:$A$200,0),MATCH(I$5,J!$A$1:$ZZ$1,0)),NA()),NA()))</f>
        <v>1.73</v>
      </c>
      <c r="J10" s="51" t="e">
        <f ca="1">IF(OR($E10&lt;$B$2,$E10&gt;$B$3),NA(),IFERROR(IF(INDEX(J!$A$1:$ZZ$200,MATCH($E10,J!$A$1:$A$200,0),MATCH(J$5,J!$A$1:$ZZ$1,0))&lt;&gt;"",INDEX(J!$A$1:$ZZ$200,MATCH($E10,J!$A$1:$A$200,0),MATCH(J$5,J!$A$1:$ZZ$1,0)),NA()),NA()))</f>
        <v>#N/A</v>
      </c>
      <c r="K10" t="e">
        <f t="shared" si="1"/>
        <v>#N/A</v>
      </c>
      <c r="M10" t="str">
        <f t="shared" ca="1" si="6"/>
        <v/>
      </c>
      <c r="N10">
        <f t="shared" ca="1" si="2"/>
        <v>1973</v>
      </c>
      <c r="O10">
        <f ca="1">IF($R$3&lt;&gt;"",NA(),IF(OR($E10&lt;$B$2,$E10&gt;$B$3),NA(),IFERROR(IF(INDEX(J!$A$1:$ZZ$200,MATCH($E10,J!$A$1:$A$200,0),MATCH(O$5,J!$A$1:$ZZ$1,0))&lt;&gt;"",INDEX(J!$A$1:$ZZ$200,MATCH($E10,J!$A$1:$A$200,0),MATCH(O$5,J!$A$1:$ZZ$1,0)),NA()),NA())))</f>
        <v>1521.2</v>
      </c>
      <c r="P10">
        <f ca="1">IF($R$3&lt;&gt;"",NA(),IF(OR($E10&lt;$B$2,$E10&gt;$B$3),NA(),IFERROR(IF(INDEX(J!$A$1:$ZZ$200,MATCH($E10,J!$A$1:$A$200,0),MATCH(P$5,J!$A$1:$ZZ$1,0))&lt;&gt;"",INDEX(J!$A$1:$ZZ$200,MATCH($E10,J!$A$1:$A$200,0),MATCH(P$5,J!$A$1:$ZZ$1,0)),NA()),NA())))</f>
        <v>1536.09</v>
      </c>
      <c r="Q10">
        <f ca="1">IF($R$3&lt;&gt;"",NA(),IF(OR($E10&lt;$B$2,$E10&gt;$B$3),NA(),IFERROR(IF(INDEX(J!$A$1:$ZZ$200,MATCH($E10,J!$A$1:$A$200,0),MATCH(Q$5,J!$A$1:$ZZ$1,0))&lt;&gt;"",INDEX(J!$A$1:$ZZ$200,MATCH($E10,J!$A$1:$A$200,0),MATCH(Q$5,J!$A$1:$ZZ$1,0)),NA()),NA())))</f>
        <v>1549.54</v>
      </c>
      <c r="R10">
        <f t="shared" ca="1" si="7"/>
        <v>28.339999999999918</v>
      </c>
      <c r="S10" t="e">
        <f t="shared" ca="1" si="8"/>
        <v>#N/A</v>
      </c>
    </row>
    <row r="11" spans="1:19">
      <c r="C11" t="str">
        <f t="shared" ca="1" si="4"/>
        <v/>
      </c>
      <c r="D11">
        <f t="shared" ca="1" si="5"/>
        <v>1974</v>
      </c>
      <c r="E11">
        <v>1974</v>
      </c>
      <c r="F11" s="51">
        <f ca="1">IF(OR($E11&lt;$B$2,$E11&gt;$B$3),NA(),IFERROR(IF(INDEX(J!$A$1:$ZZ$200,MATCH($E11,J!$A$1:$A$200,0),MATCH(F$5,J!$A$1:$ZZ$1,0))&lt;&gt;"",INDEX(J!$A$1:$ZZ$200,MATCH($E11,J!$A$1:$A$200,0),MATCH(F$5,J!$A$1:$ZZ$1,0)),NA()),NA()))</f>
        <v>2.61</v>
      </c>
      <c r="G11" s="51">
        <f ca="1">IF(OR($E11&lt;$B$2,$E11&gt;$B$3),NA(),IFERROR(IF(INDEX(J!$A$1:$ZZ$200,MATCH($E11,J!$A$1:$A$200,0),MATCH(G$5,J!$A$1:$ZZ$1,0))&lt;&gt;"",INDEX(J!$A$1:$ZZ$200,MATCH($E11,J!$A$1:$A$200,0),MATCH(G$5,J!$A$1:$ZZ$1,0)),NA()),NA()))</f>
        <v>1.5</v>
      </c>
      <c r="H11" s="51">
        <f ca="1">IF(OR($E11&lt;$B$2,$E11&gt;$B$3),NA(),IFERROR(IF(INDEX(J!$A$1:$ZZ$200,MATCH($E11,J!$A$1:$A$200,0),MATCH(H$5,J!$A$1:$ZZ$1,0))&lt;&gt;"",INDEX(J!$A$1:$ZZ$200,MATCH($E11,J!$A$1:$A$200,0),MATCH(H$5,J!$A$1:$ZZ$1,0)),NA()),NA()))</f>
        <v>-0.62</v>
      </c>
      <c r="I11" s="51">
        <f ca="1">IF(OR($E11&lt;$B$2,$E11&gt;$B$3),NA(),IFERROR(IF(INDEX(J!$A$1:$ZZ$200,MATCH($E11,J!$A$1:$A$200,0),MATCH(I$5,J!$A$1:$ZZ$1,0))&lt;&gt;"",INDEX(J!$A$1:$ZZ$200,MATCH($E11,J!$A$1:$A$200,0),MATCH(I$5,J!$A$1:$ZZ$1,0)),NA()),NA()))</f>
        <v>1.73</v>
      </c>
      <c r="J11" s="51" t="e">
        <f ca="1">IF(OR($E11&lt;$B$2,$E11&gt;$B$3),NA(),IFERROR(IF(INDEX(J!$A$1:$ZZ$200,MATCH($E11,J!$A$1:$A$200,0),MATCH(J$5,J!$A$1:$ZZ$1,0))&lt;&gt;"",INDEX(J!$A$1:$ZZ$200,MATCH($E11,J!$A$1:$A$200,0),MATCH(J$5,J!$A$1:$ZZ$1,0)),NA()),NA()))</f>
        <v>#N/A</v>
      </c>
      <c r="K11" t="e">
        <f t="shared" si="1"/>
        <v>#N/A</v>
      </c>
      <c r="M11" t="str">
        <f t="shared" ca="1" si="6"/>
        <v/>
      </c>
      <c r="N11">
        <f t="shared" ca="1" si="2"/>
        <v>1974</v>
      </c>
      <c r="O11">
        <f ca="1">IF($R$3&lt;&gt;"",NA(),IF(OR($E11&lt;$B$2,$E11&gt;$B$3),NA(),IFERROR(IF(INDEX(J!$A$1:$ZZ$200,MATCH($E11,J!$A$1:$A$200,0),MATCH(O$5,J!$A$1:$ZZ$1,0))&lt;&gt;"",INDEX(J!$A$1:$ZZ$200,MATCH($E11,J!$A$1:$A$200,0),MATCH(O$5,J!$A$1:$ZZ$1,0)),NA()),NA())))</f>
        <v>1560.52</v>
      </c>
      <c r="P11">
        <f ca="1">IF($R$3&lt;&gt;"",NA(),IF(OR($E11&lt;$B$2,$E11&gt;$B$3),NA(),IFERROR(IF(INDEX(J!$A$1:$ZZ$200,MATCH($E11,J!$A$1:$A$200,0),MATCH(P$5,J!$A$1:$ZZ$1,0))&lt;&gt;"",INDEX(J!$A$1:$ZZ$200,MATCH($E11,J!$A$1:$A$200,0),MATCH(P$5,J!$A$1:$ZZ$1,0)),NA()),NA())))</f>
        <v>1577.36</v>
      </c>
      <c r="Q11">
        <f ca="1">IF($R$3&lt;&gt;"",NA(),IF(OR($E11&lt;$B$2,$E11&gt;$B$3),NA(),IFERROR(IF(INDEX(J!$A$1:$ZZ$200,MATCH($E11,J!$A$1:$A$200,0),MATCH(Q$5,J!$A$1:$ZZ$1,0))&lt;&gt;"",INDEX(J!$A$1:$ZZ$200,MATCH($E11,J!$A$1:$A$200,0),MATCH(Q$5,J!$A$1:$ZZ$1,0)),NA()),NA())))</f>
        <v>1590.15</v>
      </c>
      <c r="R11">
        <f t="shared" ca="1" si="7"/>
        <v>29.630000000000109</v>
      </c>
      <c r="S11" t="e">
        <f t="shared" ca="1" si="8"/>
        <v>#N/A</v>
      </c>
    </row>
    <row r="12" spans="1:19">
      <c r="C12" t="str">
        <f t="shared" ca="1" si="4"/>
        <v/>
      </c>
      <c r="D12">
        <f t="shared" ca="1" si="5"/>
        <v>1975</v>
      </c>
      <c r="E12">
        <v>1975</v>
      </c>
      <c r="F12" s="51">
        <f ca="1">IF(OR($E12&lt;$B$2,$E12&gt;$B$3),NA(),IFERROR(IF(INDEX(J!$A$1:$ZZ$200,MATCH($E12,J!$A$1:$A$200,0),MATCH(F$5,J!$A$1:$ZZ$1,0))&lt;&gt;"",INDEX(J!$A$1:$ZZ$200,MATCH($E12,J!$A$1:$A$200,0),MATCH(F$5,J!$A$1:$ZZ$1,0)),NA()),NA()))</f>
        <v>1.84</v>
      </c>
      <c r="G12" s="51">
        <f ca="1">IF(OR($E12&lt;$B$2,$E12&gt;$B$3),NA(),IFERROR(IF(INDEX(J!$A$1:$ZZ$200,MATCH($E12,J!$A$1:$A$200,0),MATCH(G$5,J!$A$1:$ZZ$1,0))&lt;&gt;"",INDEX(J!$A$1:$ZZ$200,MATCH($E12,J!$A$1:$A$200,0),MATCH(G$5,J!$A$1:$ZZ$1,0)),NA()),NA()))</f>
        <v>1.29</v>
      </c>
      <c r="H12" s="51">
        <f ca="1">IF(OR($E12&lt;$B$2,$E12&gt;$B$3),NA(),IFERROR(IF(INDEX(J!$A$1:$ZZ$200,MATCH($E12,J!$A$1:$A$200,0),MATCH(H$5,J!$A$1:$ZZ$1,0))&lt;&gt;"",INDEX(J!$A$1:$ZZ$200,MATCH($E12,J!$A$1:$A$200,0),MATCH(H$5,J!$A$1:$ZZ$1,0)),NA()),NA()))</f>
        <v>-0.8</v>
      </c>
      <c r="I12" s="51">
        <f ca="1">IF(OR($E12&lt;$B$2,$E12&gt;$B$3),NA(),IFERROR(IF(INDEX(J!$A$1:$ZZ$200,MATCH($E12,J!$A$1:$A$200,0),MATCH(I$5,J!$A$1:$ZZ$1,0))&lt;&gt;"",INDEX(J!$A$1:$ZZ$200,MATCH($E12,J!$A$1:$A$200,0),MATCH(I$5,J!$A$1:$ZZ$1,0)),NA()),NA()))</f>
        <v>1.35</v>
      </c>
      <c r="J12" s="51" t="e">
        <f ca="1">IF(OR($E12&lt;$B$2,$E12&gt;$B$3),NA(),IFERROR(IF(INDEX(J!$A$1:$ZZ$200,MATCH($E12,J!$A$1:$A$200,0),MATCH(J$5,J!$A$1:$ZZ$1,0))&lt;&gt;"",INDEX(J!$A$1:$ZZ$200,MATCH($E12,J!$A$1:$A$200,0),MATCH(J$5,J!$A$1:$ZZ$1,0)),NA()),NA()))</f>
        <v>#N/A</v>
      </c>
      <c r="K12" t="e">
        <f t="shared" si="1"/>
        <v>#N/A</v>
      </c>
      <c r="M12" t="str">
        <f t="shared" ca="1" si="6"/>
        <v/>
      </c>
      <c r="N12">
        <f t="shared" ca="1" si="2"/>
        <v>1975</v>
      </c>
      <c r="O12">
        <f ca="1">IF($R$3&lt;&gt;"",NA(),IF(OR($E12&lt;$B$2,$E12&gt;$B$3),NA(),IFERROR(IF(INDEX(J!$A$1:$ZZ$200,MATCH($E12,J!$A$1:$A$200,0),MATCH(O$5,J!$A$1:$ZZ$1,0))&lt;&gt;"",INDEX(J!$A$1:$ZZ$200,MATCH($E12,J!$A$1:$A$200,0),MATCH(O$5,J!$A$1:$ZZ$1,0)),NA()),NA())))</f>
        <v>1589.32</v>
      </c>
      <c r="P12">
        <f ca="1">IF($R$3&lt;&gt;"",NA(),IF(OR($E12&lt;$B$2,$E12&gt;$B$3),NA(),IFERROR(IF(INDEX(J!$A$1:$ZZ$200,MATCH($E12,J!$A$1:$A$200,0),MATCH(P$5,J!$A$1:$ZZ$1,0))&lt;&gt;"",INDEX(J!$A$1:$ZZ$200,MATCH($E12,J!$A$1:$A$200,0),MATCH(P$5,J!$A$1:$ZZ$1,0)),NA()),NA())))</f>
        <v>1606.44</v>
      </c>
      <c r="Q12">
        <f ca="1">IF($R$3&lt;&gt;"",NA(),IF(OR($E12&lt;$B$2,$E12&gt;$B$3),NA(),IFERROR(IF(INDEX(J!$A$1:$ZZ$200,MATCH($E12,J!$A$1:$A$200,0),MATCH(Q$5,J!$A$1:$ZZ$1,0))&lt;&gt;"",INDEX(J!$A$1:$ZZ$200,MATCH($E12,J!$A$1:$A$200,0),MATCH(Q$5,J!$A$1:$ZZ$1,0)),NA()),NA())))</f>
        <v>1621.44</v>
      </c>
      <c r="R12">
        <f t="shared" ca="1" si="7"/>
        <v>32.120000000000118</v>
      </c>
      <c r="S12" t="e">
        <f t="shared" ca="1" si="8"/>
        <v>#N/A</v>
      </c>
    </row>
    <row r="13" spans="1:19">
      <c r="C13" t="str">
        <f t="shared" ca="1" si="4"/>
        <v/>
      </c>
      <c r="D13">
        <f t="shared" ca="1" si="5"/>
        <v>1976</v>
      </c>
      <c r="E13">
        <v>1976</v>
      </c>
      <c r="F13" s="51">
        <f ca="1">IF(OR($E13&lt;$B$2,$E13&gt;$B$3),NA(),IFERROR(IF(INDEX(J!$A$1:$ZZ$200,MATCH($E13,J!$A$1:$A$200,0),MATCH(F$5,J!$A$1:$ZZ$1,0))&lt;&gt;"",INDEX(J!$A$1:$ZZ$200,MATCH($E13,J!$A$1:$A$200,0),MATCH(F$5,J!$A$1:$ZZ$1,0)),NA()),NA()))</f>
        <v>2.1</v>
      </c>
      <c r="G13" s="51">
        <f ca="1">IF(OR($E13&lt;$B$2,$E13&gt;$B$3),NA(),IFERROR(IF(INDEX(J!$A$1:$ZZ$200,MATCH($E13,J!$A$1:$A$200,0),MATCH(G$5,J!$A$1:$ZZ$1,0))&lt;&gt;"",INDEX(J!$A$1:$ZZ$200,MATCH($E13,J!$A$1:$A$200,0),MATCH(G$5,J!$A$1:$ZZ$1,0)),NA()),NA()))</f>
        <v>1.22</v>
      </c>
      <c r="H13" s="51">
        <f ca="1">IF(OR($E13&lt;$B$2,$E13&gt;$B$3),NA(),IFERROR(IF(INDEX(J!$A$1:$ZZ$200,MATCH($E13,J!$A$1:$A$200,0),MATCH(H$5,J!$A$1:$ZZ$1,0))&lt;&gt;"",INDEX(J!$A$1:$ZZ$200,MATCH($E13,J!$A$1:$A$200,0),MATCH(H$5,J!$A$1:$ZZ$1,0)),NA()),NA()))</f>
        <v>-0.7</v>
      </c>
      <c r="I13" s="51">
        <f ca="1">IF(OR($E13&lt;$B$2,$E13&gt;$B$3),NA(),IFERROR(IF(INDEX(J!$A$1:$ZZ$200,MATCH($E13,J!$A$1:$A$200,0),MATCH(I$5,J!$A$1:$ZZ$1,0))&lt;&gt;"",INDEX(J!$A$1:$ZZ$200,MATCH($E13,J!$A$1:$A$200,0),MATCH(I$5,J!$A$1:$ZZ$1,0)),NA()),NA()))</f>
        <v>1.57</v>
      </c>
      <c r="J13" s="51" t="e">
        <f ca="1">IF(OR($E13&lt;$B$2,$E13&gt;$B$3),NA(),IFERROR(IF(INDEX(J!$A$1:$ZZ$200,MATCH($E13,J!$A$1:$A$200,0),MATCH(J$5,J!$A$1:$ZZ$1,0))&lt;&gt;"",INDEX(J!$A$1:$ZZ$200,MATCH($E13,J!$A$1:$A$200,0),MATCH(J$5,J!$A$1:$ZZ$1,0)),NA()),NA()))</f>
        <v>#N/A</v>
      </c>
      <c r="K13" t="e">
        <f t="shared" si="1"/>
        <v>#N/A</v>
      </c>
      <c r="M13" t="str">
        <f t="shared" ca="1" si="6"/>
        <v/>
      </c>
      <c r="N13">
        <f t="shared" ca="1" si="2"/>
        <v>1976</v>
      </c>
      <c r="O13">
        <f ca="1">IF($R$3&lt;&gt;"",NA(),IF(OR($E13&lt;$B$2,$E13&gt;$B$3),NA(),IFERROR(IF(INDEX(J!$A$1:$ZZ$200,MATCH($E13,J!$A$1:$A$200,0),MATCH(O$5,J!$A$1:$ZZ$1,0))&lt;&gt;"",INDEX(J!$A$1:$ZZ$200,MATCH($E13,J!$A$1:$A$200,0),MATCH(O$5,J!$A$1:$ZZ$1,0)),NA()),NA())))</f>
        <v>1622.18</v>
      </c>
      <c r="P13">
        <f ca="1">IF($R$3&lt;&gt;"",NA(),IF(OR($E13&lt;$B$2,$E13&gt;$B$3),NA(),IFERROR(IF(INDEX(J!$A$1:$ZZ$200,MATCH($E13,J!$A$1:$A$200,0),MATCH(P$5,J!$A$1:$ZZ$1,0))&lt;&gt;"",INDEX(J!$A$1:$ZZ$200,MATCH($E13,J!$A$1:$A$200,0),MATCH(P$5,J!$A$1:$ZZ$1,0)),NA()),NA())))</f>
        <v>1640.28</v>
      </c>
      <c r="Q13">
        <f ca="1">IF($R$3&lt;&gt;"",NA(),IF(OR($E13&lt;$B$2,$E13&gt;$B$3),NA(),IFERROR(IF(INDEX(J!$A$1:$ZZ$200,MATCH($E13,J!$A$1:$A$200,0),MATCH(Q$5,J!$A$1:$ZZ$1,0))&lt;&gt;"",INDEX(J!$A$1:$ZZ$200,MATCH($E13,J!$A$1:$A$200,0),MATCH(Q$5,J!$A$1:$ZZ$1,0)),NA()),NA())))</f>
        <v>1657.15</v>
      </c>
      <c r="R13">
        <f t="shared" ca="1" si="7"/>
        <v>34.970000000000027</v>
      </c>
      <c r="S13" t="e">
        <f t="shared" ca="1" si="8"/>
        <v>#N/A</v>
      </c>
    </row>
    <row r="14" spans="1:19">
      <c r="C14" t="str">
        <f t="shared" ca="1" si="4"/>
        <v/>
      </c>
      <c r="D14">
        <f t="shared" ca="1" si="5"/>
        <v>1977</v>
      </c>
      <c r="E14">
        <v>1977</v>
      </c>
      <c r="F14" s="51">
        <f ca="1">IF(OR($E14&lt;$B$2,$E14&gt;$B$3),NA(),IFERROR(IF(INDEX(J!$A$1:$ZZ$200,MATCH($E14,J!$A$1:$A$200,0),MATCH(F$5,J!$A$1:$ZZ$1,0))&lt;&gt;"",INDEX(J!$A$1:$ZZ$200,MATCH($E14,J!$A$1:$A$200,0),MATCH(F$5,J!$A$1:$ZZ$1,0)),NA()),NA()))</f>
        <v>2.34</v>
      </c>
      <c r="G14" s="51">
        <f ca="1">IF(OR($E14&lt;$B$2,$E14&gt;$B$3),NA(),IFERROR(IF(INDEX(J!$A$1:$ZZ$200,MATCH($E14,J!$A$1:$A$200,0),MATCH(G$5,J!$A$1:$ZZ$1,0))&lt;&gt;"",INDEX(J!$A$1:$ZZ$200,MATCH($E14,J!$A$1:$A$200,0),MATCH(G$5,J!$A$1:$ZZ$1,0)),NA()),NA()))</f>
        <v>1.22</v>
      </c>
      <c r="H14" s="51">
        <f ca="1">IF(OR($E14&lt;$B$2,$E14&gt;$B$3),NA(),IFERROR(IF(INDEX(J!$A$1:$ZZ$200,MATCH($E14,J!$A$1:$A$200,0),MATCH(H$5,J!$A$1:$ZZ$1,0))&lt;&gt;"",INDEX(J!$A$1:$ZZ$200,MATCH($E14,J!$A$1:$A$200,0),MATCH(H$5,J!$A$1:$ZZ$1,0)),NA()),NA()))</f>
        <v>-0.42</v>
      </c>
      <c r="I14" s="51">
        <f ca="1">IF(OR($E14&lt;$B$2,$E14&gt;$B$3),NA(),IFERROR(IF(INDEX(J!$A$1:$ZZ$200,MATCH($E14,J!$A$1:$A$200,0),MATCH(I$5,J!$A$1:$ZZ$1,0))&lt;&gt;"",INDEX(J!$A$1:$ZZ$200,MATCH($E14,J!$A$1:$A$200,0),MATCH(I$5,J!$A$1:$ZZ$1,0)),NA()),NA()))</f>
        <v>1.54</v>
      </c>
      <c r="J14" s="51" t="e">
        <f ca="1">IF(OR($E14&lt;$B$2,$E14&gt;$B$3),NA(),IFERROR(IF(INDEX(J!$A$1:$ZZ$200,MATCH($E14,J!$A$1:$A$200,0),MATCH(J$5,J!$A$1:$ZZ$1,0))&lt;&gt;"",INDEX(J!$A$1:$ZZ$200,MATCH($E14,J!$A$1:$A$200,0),MATCH(J$5,J!$A$1:$ZZ$1,0)),NA()),NA()))</f>
        <v>#N/A</v>
      </c>
      <c r="K14" t="e">
        <f t="shared" si="1"/>
        <v>#N/A</v>
      </c>
      <c r="M14" t="str">
        <f t="shared" ca="1" si="6"/>
        <v/>
      </c>
      <c r="N14">
        <f t="shared" ca="1" si="2"/>
        <v>1977</v>
      </c>
      <c r="O14">
        <f ca="1">IF($R$3&lt;&gt;"",NA(),IF(OR($E14&lt;$B$2,$E14&gt;$B$3),NA(),IFERROR(IF(INDEX(J!$A$1:$ZZ$200,MATCH($E14,J!$A$1:$A$200,0),MATCH(O$5,J!$A$1:$ZZ$1,0))&lt;&gt;"",INDEX(J!$A$1:$ZZ$200,MATCH($E14,J!$A$1:$A$200,0),MATCH(O$5,J!$A$1:$ZZ$1,0)),NA()),NA())))</f>
        <v>1660.03</v>
      </c>
      <c r="P14">
        <f ca="1">IF($R$3&lt;&gt;"",NA(),IF(OR($E14&lt;$B$2,$E14&gt;$B$3),NA(),IFERROR(IF(INDEX(J!$A$1:$ZZ$200,MATCH($E14,J!$A$1:$A$200,0),MATCH(P$5,J!$A$1:$ZZ$1,0))&lt;&gt;"",INDEX(J!$A$1:$ZZ$200,MATCH($E14,J!$A$1:$A$200,0),MATCH(P$5,J!$A$1:$ZZ$1,0)),NA()),NA())))</f>
        <v>1678.99</v>
      </c>
      <c r="Q14">
        <f ca="1">IF($R$3&lt;&gt;"",NA(),IF(OR($E14&lt;$B$2,$E14&gt;$B$3),NA(),IFERROR(IF(INDEX(J!$A$1:$ZZ$200,MATCH($E14,J!$A$1:$A$200,0),MATCH(Q$5,J!$A$1:$ZZ$1,0))&lt;&gt;"",INDEX(J!$A$1:$ZZ$200,MATCH($E14,J!$A$1:$A$200,0),MATCH(Q$5,J!$A$1:$ZZ$1,0)),NA()),NA())))</f>
        <v>1697.71</v>
      </c>
      <c r="R14">
        <f t="shared" ca="1" si="7"/>
        <v>37.680000000000064</v>
      </c>
      <c r="S14" t="e">
        <f t="shared" ca="1" si="8"/>
        <v>#N/A</v>
      </c>
    </row>
    <row r="15" spans="1:19">
      <c r="C15" t="str">
        <f t="shared" ca="1" si="4"/>
        <v/>
      </c>
      <c r="D15">
        <f t="shared" ca="1" si="5"/>
        <v>1978</v>
      </c>
      <c r="E15">
        <v>1978</v>
      </c>
      <c r="F15" s="51">
        <f ca="1">IF(OR($E15&lt;$B$2,$E15&gt;$B$3),NA(),IFERROR(IF(INDEX(J!$A$1:$ZZ$200,MATCH($E15,J!$A$1:$A$200,0),MATCH(F$5,J!$A$1:$ZZ$1,0))&lt;&gt;"",INDEX(J!$A$1:$ZZ$200,MATCH($E15,J!$A$1:$A$200,0),MATCH(F$5,J!$A$1:$ZZ$1,0)),NA()),NA()))</f>
        <v>2.5</v>
      </c>
      <c r="G15" s="51">
        <f ca="1">IF(OR($E15&lt;$B$2,$E15&gt;$B$3),NA(),IFERROR(IF(INDEX(J!$A$1:$ZZ$200,MATCH($E15,J!$A$1:$A$200,0),MATCH(G$5,J!$A$1:$ZZ$1,0))&lt;&gt;"",INDEX(J!$A$1:$ZZ$200,MATCH($E15,J!$A$1:$A$200,0),MATCH(G$5,J!$A$1:$ZZ$1,0)),NA()),NA()))</f>
        <v>1.23</v>
      </c>
      <c r="H15" s="51">
        <f ca="1">IF(OR($E15&lt;$B$2,$E15&gt;$B$3),NA(),IFERROR(IF(INDEX(J!$A$1:$ZZ$200,MATCH($E15,J!$A$1:$A$200,0),MATCH(H$5,J!$A$1:$ZZ$1,0))&lt;&gt;"",INDEX(J!$A$1:$ZZ$200,MATCH($E15,J!$A$1:$A$200,0),MATCH(H$5,J!$A$1:$ZZ$1,0)),NA()),NA()))</f>
        <v>-0.27</v>
      </c>
      <c r="I15" s="51">
        <f ca="1">IF(OR($E15&lt;$B$2,$E15&gt;$B$3),NA(),IFERROR(IF(INDEX(J!$A$1:$ZZ$200,MATCH($E15,J!$A$1:$A$200,0),MATCH(I$5,J!$A$1:$ZZ$1,0))&lt;&gt;"",INDEX(J!$A$1:$ZZ$200,MATCH($E15,J!$A$1:$A$200,0),MATCH(I$5,J!$A$1:$ZZ$1,0)),NA()),NA()))</f>
        <v>1.54</v>
      </c>
      <c r="J15" s="51" t="e">
        <f ca="1">IF(OR($E15&lt;$B$2,$E15&gt;$B$3),NA(),IFERROR(IF(INDEX(J!$A$1:$ZZ$200,MATCH($E15,J!$A$1:$A$200,0),MATCH(J$5,J!$A$1:$ZZ$1,0))&lt;&gt;"",INDEX(J!$A$1:$ZZ$200,MATCH($E15,J!$A$1:$A$200,0),MATCH(J$5,J!$A$1:$ZZ$1,0)),NA()),NA()))</f>
        <v>#N/A</v>
      </c>
      <c r="K15" t="e">
        <f t="shared" si="1"/>
        <v>#N/A</v>
      </c>
      <c r="M15" t="str">
        <f t="shared" ca="1" si="6"/>
        <v/>
      </c>
      <c r="N15">
        <f t="shared" ca="1" si="2"/>
        <v>1978</v>
      </c>
      <c r="O15">
        <f ca="1">IF($R$3&lt;&gt;"",NA(),IF(OR($E15&lt;$B$2,$E15&gt;$B$3),NA(),IFERROR(IF(INDEX(J!$A$1:$ZZ$200,MATCH($E15,J!$A$1:$A$200,0),MATCH(O$5,J!$A$1:$ZZ$1,0))&lt;&gt;"",INDEX(J!$A$1:$ZZ$200,MATCH($E15,J!$A$1:$A$200,0),MATCH(O$5,J!$A$1:$ZZ$1,0)),NA()),NA())))</f>
        <v>1701.29</v>
      </c>
      <c r="P15">
        <f ca="1">IF($R$3&lt;&gt;"",NA(),IF(OR($E15&lt;$B$2,$E15&gt;$B$3),NA(),IFERROR(IF(INDEX(J!$A$1:$ZZ$200,MATCH($E15,J!$A$1:$A$200,0),MATCH(P$5,J!$A$1:$ZZ$1,0))&lt;&gt;"",INDEX(J!$A$1:$ZZ$200,MATCH($E15,J!$A$1:$A$200,0),MATCH(P$5,J!$A$1:$ZZ$1,0)),NA()),NA())))</f>
        <v>1721.44</v>
      </c>
      <c r="Q15">
        <f ca="1">IF($R$3&lt;&gt;"",NA(),IF(OR($E15&lt;$B$2,$E15&gt;$B$3),NA(),IFERROR(IF(INDEX(J!$A$1:$ZZ$200,MATCH($E15,J!$A$1:$A$200,0),MATCH(Q$5,J!$A$1:$ZZ$1,0))&lt;&gt;"",INDEX(J!$A$1:$ZZ$200,MATCH($E15,J!$A$1:$A$200,0),MATCH(Q$5,J!$A$1:$ZZ$1,0)),NA()),NA())))</f>
        <v>1742.55</v>
      </c>
      <c r="R15">
        <f t="shared" ca="1" si="7"/>
        <v>41.259999999999991</v>
      </c>
      <c r="S15" t="e">
        <f t="shared" ca="1" si="8"/>
        <v>#N/A</v>
      </c>
    </row>
    <row r="16" spans="1:19">
      <c r="C16" t="str">
        <f t="shared" ca="1" si="4"/>
        <v/>
      </c>
      <c r="D16">
        <f t="shared" ca="1" si="5"/>
        <v>1979</v>
      </c>
      <c r="E16">
        <v>1979</v>
      </c>
      <c r="F16" s="51">
        <f ca="1">IF(OR($E16&lt;$B$2,$E16&gt;$B$3),NA(),IFERROR(IF(INDEX(J!$A$1:$ZZ$200,MATCH($E16,J!$A$1:$A$200,0),MATCH(F$5,J!$A$1:$ZZ$1,0))&lt;&gt;"",INDEX(J!$A$1:$ZZ$200,MATCH($E16,J!$A$1:$A$200,0),MATCH(F$5,J!$A$1:$ZZ$1,0)),NA()),NA()))</f>
        <v>2.64</v>
      </c>
      <c r="G16" s="51">
        <f ca="1">IF(OR($E16&lt;$B$2,$E16&gt;$B$3),NA(),IFERROR(IF(INDEX(J!$A$1:$ZZ$200,MATCH($E16,J!$A$1:$A$200,0),MATCH(G$5,J!$A$1:$ZZ$1,0))&lt;&gt;"",INDEX(J!$A$1:$ZZ$200,MATCH($E16,J!$A$1:$A$200,0),MATCH(G$5,J!$A$1:$ZZ$1,0)),NA()),NA()))</f>
        <v>1.26</v>
      </c>
      <c r="H16" s="51">
        <f ca="1">IF(OR($E16&lt;$B$2,$E16&gt;$B$3),NA(),IFERROR(IF(INDEX(J!$A$1:$ZZ$200,MATCH($E16,J!$A$1:$A$200,0),MATCH(H$5,J!$A$1:$ZZ$1,0))&lt;&gt;"",INDEX(J!$A$1:$ZZ$200,MATCH($E16,J!$A$1:$A$200,0),MATCH(H$5,J!$A$1:$ZZ$1,0)),NA()),NA()))</f>
        <v>-0.11</v>
      </c>
      <c r="I16" s="51">
        <f ca="1">IF(OR($E16&lt;$B$2,$E16&gt;$B$3),NA(),IFERROR(IF(INDEX(J!$A$1:$ZZ$200,MATCH($E16,J!$A$1:$A$200,0),MATCH(I$5,J!$A$1:$ZZ$1,0))&lt;&gt;"",INDEX(J!$A$1:$ZZ$200,MATCH($E16,J!$A$1:$A$200,0),MATCH(I$5,J!$A$1:$ZZ$1,0)),NA()),NA()))</f>
        <v>1.49</v>
      </c>
      <c r="J16" s="51" t="e">
        <f ca="1">IF(OR($E16&lt;$B$2,$E16&gt;$B$3),NA(),IFERROR(IF(INDEX(J!$A$1:$ZZ$200,MATCH($E16,J!$A$1:$A$200,0),MATCH(J$5,J!$A$1:$ZZ$1,0))&lt;&gt;"",INDEX(J!$A$1:$ZZ$200,MATCH($E16,J!$A$1:$A$200,0),MATCH(J$5,J!$A$1:$ZZ$1,0)),NA()),NA()))</f>
        <v>#N/A</v>
      </c>
      <c r="K16" t="e">
        <f t="shared" si="1"/>
        <v>#N/A</v>
      </c>
      <c r="M16" t="str">
        <f t="shared" ca="1" si="6"/>
        <v/>
      </c>
      <c r="N16">
        <f t="shared" ca="1" si="2"/>
        <v>1979</v>
      </c>
      <c r="O16">
        <f ca="1">IF($R$3&lt;&gt;"",NA(),IF(OR($E16&lt;$B$2,$E16&gt;$B$3),NA(),IFERROR(IF(INDEX(J!$A$1:$ZZ$200,MATCH($E16,J!$A$1:$A$200,0),MATCH(O$5,J!$A$1:$ZZ$1,0))&lt;&gt;"",INDEX(J!$A$1:$ZZ$200,MATCH($E16,J!$A$1:$A$200,0),MATCH(O$5,J!$A$1:$ZZ$1,0)),NA()),NA())))</f>
        <v>1746.27</v>
      </c>
      <c r="P16">
        <f ca="1">IF($R$3&lt;&gt;"",NA(),IF(OR($E16&lt;$B$2,$E16&gt;$B$3),NA(),IFERROR(IF(INDEX(J!$A$1:$ZZ$200,MATCH($E16,J!$A$1:$A$200,0),MATCH(P$5,J!$A$1:$ZZ$1,0))&lt;&gt;"",INDEX(J!$A$1:$ZZ$200,MATCH($E16,J!$A$1:$A$200,0),MATCH(P$5,J!$A$1:$ZZ$1,0)),NA()),NA())))</f>
        <v>1767.39</v>
      </c>
      <c r="Q16">
        <f ca="1">IF($R$3&lt;&gt;"",NA(),IF(OR($E16&lt;$B$2,$E16&gt;$B$3),NA(),IFERROR(IF(INDEX(J!$A$1:$ZZ$200,MATCH($E16,J!$A$1:$A$200,0),MATCH(Q$5,J!$A$1:$ZZ$1,0))&lt;&gt;"",INDEX(J!$A$1:$ZZ$200,MATCH($E16,J!$A$1:$A$200,0),MATCH(Q$5,J!$A$1:$ZZ$1,0)),NA()),NA())))</f>
        <v>1790.21</v>
      </c>
      <c r="R16">
        <f t="shared" ca="1" si="7"/>
        <v>43.940000000000055</v>
      </c>
      <c r="S16" t="e">
        <f t="shared" ca="1" si="8"/>
        <v>#N/A</v>
      </c>
    </row>
    <row r="17" spans="3:19">
      <c r="C17" t="str">
        <f t="shared" ca="1" si="4"/>
        <v/>
      </c>
      <c r="D17">
        <f t="shared" ca="1" si="5"/>
        <v>1980</v>
      </c>
      <c r="E17">
        <v>1980</v>
      </c>
      <c r="F17" s="51">
        <f ca="1">IF(OR($E17&lt;$B$2,$E17&gt;$B$3),NA(),IFERROR(IF(INDEX(J!$A$1:$ZZ$200,MATCH($E17,J!$A$1:$A$200,0),MATCH(F$5,J!$A$1:$ZZ$1,0))&lt;&gt;"",INDEX(J!$A$1:$ZZ$200,MATCH($E17,J!$A$1:$A$200,0),MATCH(F$5,J!$A$1:$ZZ$1,0)),NA()),NA()))</f>
        <v>2.42</v>
      </c>
      <c r="G17" s="51">
        <f ca="1">IF(OR($E17&lt;$B$2,$E17&gt;$B$3),NA(),IFERROR(IF(INDEX(J!$A$1:$ZZ$200,MATCH($E17,J!$A$1:$A$200,0),MATCH(G$5,J!$A$1:$ZZ$1,0))&lt;&gt;"",INDEX(J!$A$1:$ZZ$200,MATCH($E17,J!$A$1:$A$200,0),MATCH(G$5,J!$A$1:$ZZ$1,0)),NA()),NA()))</f>
        <v>1.26</v>
      </c>
      <c r="H17" s="51">
        <f ca="1">IF(OR($E17&lt;$B$2,$E17&gt;$B$3),NA(),IFERROR(IF(INDEX(J!$A$1:$ZZ$200,MATCH($E17,J!$A$1:$A$200,0),MATCH(H$5,J!$A$1:$ZZ$1,0))&lt;&gt;"",INDEX(J!$A$1:$ZZ$200,MATCH($E17,J!$A$1:$A$200,0),MATCH(H$5,J!$A$1:$ZZ$1,0)),NA()),NA()))</f>
        <v>-0.11</v>
      </c>
      <c r="I17" s="51">
        <f ca="1">IF(OR($E17&lt;$B$2,$E17&gt;$B$3),NA(),IFERROR(IF(INDEX(J!$A$1:$ZZ$200,MATCH($E17,J!$A$1:$A$200,0),MATCH(I$5,J!$A$1:$ZZ$1,0))&lt;&gt;"",INDEX(J!$A$1:$ZZ$200,MATCH($E17,J!$A$1:$A$200,0),MATCH(I$5,J!$A$1:$ZZ$1,0)),NA()),NA()))</f>
        <v>1.28</v>
      </c>
      <c r="J17" s="51" t="e">
        <f ca="1">IF(OR($E17&lt;$B$2,$E17&gt;$B$3),NA(),IFERROR(IF(INDEX(J!$A$1:$ZZ$200,MATCH($E17,J!$A$1:$A$200,0),MATCH(J$5,J!$A$1:$ZZ$1,0))&lt;&gt;"",INDEX(J!$A$1:$ZZ$200,MATCH($E17,J!$A$1:$A$200,0),MATCH(J$5,J!$A$1:$ZZ$1,0)),NA()),NA()))</f>
        <v>#N/A</v>
      </c>
      <c r="K17" t="e">
        <f t="shared" si="1"/>
        <v>#N/A</v>
      </c>
      <c r="M17" t="str">
        <f t="shared" ca="1" si="6"/>
        <v/>
      </c>
      <c r="N17">
        <f t="shared" ca="1" si="2"/>
        <v>1980</v>
      </c>
      <c r="O17">
        <f ca="1">IF($R$3&lt;&gt;"",NA(),IF(OR($E17&lt;$B$2,$E17&gt;$B$3),NA(),IFERROR(IF(INDEX(J!$A$1:$ZZ$200,MATCH($E17,J!$A$1:$A$200,0),MATCH(O$5,J!$A$1:$ZZ$1,0))&lt;&gt;"",INDEX(J!$A$1:$ZZ$200,MATCH($E17,J!$A$1:$A$200,0),MATCH(O$5,J!$A$1:$ZZ$1,0)),NA()),NA())))</f>
        <v>1787.5</v>
      </c>
      <c r="P17">
        <f ca="1">IF($R$3&lt;&gt;"",NA(),IF(OR($E17&lt;$B$2,$E17&gt;$B$3),NA(),IFERROR(IF(INDEX(J!$A$1:$ZZ$200,MATCH($E17,J!$A$1:$A$200,0),MATCH(P$5,J!$A$1:$ZZ$1,0))&lt;&gt;"",INDEX(J!$A$1:$ZZ$200,MATCH($E17,J!$A$1:$A$200,0),MATCH(P$5,J!$A$1:$ZZ$1,0)),NA()),NA())))</f>
        <v>1809.85</v>
      </c>
      <c r="Q17">
        <f ca="1">IF($R$3&lt;&gt;"",NA(),IF(OR($E17&lt;$B$2,$E17&gt;$B$3),NA(),IFERROR(IF(INDEX(J!$A$1:$ZZ$200,MATCH($E17,J!$A$1:$A$200,0),MATCH(Q$5,J!$A$1:$ZZ$1,0))&lt;&gt;"",INDEX(J!$A$1:$ZZ$200,MATCH($E17,J!$A$1:$A$200,0),MATCH(Q$5,J!$A$1:$ZZ$1,0)),NA()),NA())))</f>
        <v>1833.68</v>
      </c>
      <c r="R17">
        <f t="shared" ca="1" si="7"/>
        <v>46.180000000000064</v>
      </c>
      <c r="S17" t="e">
        <f t="shared" ca="1" si="8"/>
        <v>#N/A</v>
      </c>
    </row>
    <row r="18" spans="3:19">
      <c r="C18" t="str">
        <f t="shared" ca="1" si="4"/>
        <v/>
      </c>
      <c r="D18">
        <f t="shared" ca="1" si="5"/>
        <v>1981</v>
      </c>
      <c r="E18">
        <v>1981</v>
      </c>
      <c r="F18" s="51">
        <f ca="1">IF(OR($E18&lt;$B$2,$E18&gt;$B$3),NA(),IFERROR(IF(INDEX(J!$A$1:$ZZ$200,MATCH($E18,J!$A$1:$A$200,0),MATCH(F$5,J!$A$1:$ZZ$1,0))&lt;&gt;"",INDEX(J!$A$1:$ZZ$200,MATCH($E18,J!$A$1:$A$200,0),MATCH(F$5,J!$A$1:$ZZ$1,0)),NA()),NA()))</f>
        <v>2.21</v>
      </c>
      <c r="G18" s="51">
        <f ca="1">IF(OR($E18&lt;$B$2,$E18&gt;$B$3),NA(),IFERROR(IF(INDEX(J!$A$1:$ZZ$200,MATCH($E18,J!$A$1:$A$200,0),MATCH(G$5,J!$A$1:$ZZ$1,0))&lt;&gt;"",INDEX(J!$A$1:$ZZ$200,MATCH($E18,J!$A$1:$A$200,0),MATCH(G$5,J!$A$1:$ZZ$1,0)),NA()),NA()))</f>
        <v>1.17</v>
      </c>
      <c r="H18" s="51">
        <f ca="1">IF(OR($E18&lt;$B$2,$E18&gt;$B$3),NA(),IFERROR(IF(INDEX(J!$A$1:$ZZ$200,MATCH($E18,J!$A$1:$A$200,0),MATCH(H$5,J!$A$1:$ZZ$1,0))&lt;&gt;"",INDEX(J!$A$1:$ZZ$200,MATCH($E18,J!$A$1:$A$200,0),MATCH(H$5,J!$A$1:$ZZ$1,0)),NA()),NA()))</f>
        <v>-0.19</v>
      </c>
      <c r="I18" s="51">
        <f ca="1">IF(OR($E18&lt;$B$2,$E18&gt;$B$3),NA(),IFERROR(IF(INDEX(J!$A$1:$ZZ$200,MATCH($E18,J!$A$1:$A$200,0),MATCH(I$5,J!$A$1:$ZZ$1,0))&lt;&gt;"",INDEX(J!$A$1:$ZZ$200,MATCH($E18,J!$A$1:$A$200,0),MATCH(I$5,J!$A$1:$ZZ$1,0)),NA()),NA()))</f>
        <v>1.24</v>
      </c>
      <c r="J18" s="51" t="e">
        <f ca="1">IF(OR($E18&lt;$B$2,$E18&gt;$B$3),NA(),IFERROR(IF(INDEX(J!$A$1:$ZZ$200,MATCH($E18,J!$A$1:$A$200,0),MATCH(J$5,J!$A$1:$ZZ$1,0))&lt;&gt;"",INDEX(J!$A$1:$ZZ$200,MATCH($E18,J!$A$1:$A$200,0),MATCH(J$5,J!$A$1:$ZZ$1,0)),NA()),NA()))</f>
        <v>#N/A</v>
      </c>
      <c r="K18" t="e">
        <f t="shared" si="1"/>
        <v>#N/A</v>
      </c>
      <c r="M18" t="str">
        <f t="shared" ca="1" si="6"/>
        <v/>
      </c>
      <c r="N18">
        <f t="shared" ca="1" si="2"/>
        <v>1981</v>
      </c>
      <c r="O18">
        <f ca="1">IF($R$3&lt;&gt;"",NA(),IF(OR($E18&lt;$B$2,$E18&gt;$B$3),NA(),IFERROR(IF(INDEX(J!$A$1:$ZZ$200,MATCH($E18,J!$A$1:$A$200,0),MATCH(O$5,J!$A$1:$ZZ$1,0))&lt;&gt;"",INDEX(J!$A$1:$ZZ$200,MATCH($E18,J!$A$1:$A$200,0),MATCH(O$5,J!$A$1:$ZZ$1,0)),NA()),NA())))</f>
        <v>1826.77</v>
      </c>
      <c r="P18">
        <f ca="1">IF($R$3&lt;&gt;"",NA(),IF(OR($E18&lt;$B$2,$E18&gt;$B$3),NA(),IFERROR(IF(INDEX(J!$A$1:$ZZ$200,MATCH($E18,J!$A$1:$A$200,0),MATCH(P$5,J!$A$1:$ZZ$1,0))&lt;&gt;"",INDEX(J!$A$1:$ZZ$200,MATCH($E18,J!$A$1:$A$200,0),MATCH(P$5,J!$A$1:$ZZ$1,0)),NA()),NA())))</f>
        <v>1849.9</v>
      </c>
      <c r="Q18">
        <f ca="1">IF($R$3&lt;&gt;"",NA(),IF(OR($E18&lt;$B$2,$E18&gt;$B$3),NA(),IFERROR(IF(INDEX(J!$A$1:$ZZ$200,MATCH($E18,J!$A$1:$A$200,0),MATCH(Q$5,J!$A$1:$ZZ$1,0))&lt;&gt;"",INDEX(J!$A$1:$ZZ$200,MATCH($E18,J!$A$1:$A$200,0),MATCH(Q$5,J!$A$1:$ZZ$1,0)),NA()),NA())))</f>
        <v>1874.28</v>
      </c>
      <c r="R18">
        <f t="shared" ca="1" si="7"/>
        <v>47.509999999999991</v>
      </c>
      <c r="S18" t="e">
        <f t="shared" ca="1" si="8"/>
        <v>#N/A</v>
      </c>
    </row>
    <row r="19" spans="3:19">
      <c r="C19" t="str">
        <f t="shared" ca="1" si="4"/>
        <v/>
      </c>
      <c r="D19">
        <f t="shared" ca="1" si="5"/>
        <v>1982</v>
      </c>
      <c r="E19">
        <v>1982</v>
      </c>
      <c r="F19" s="51">
        <f ca="1">IF(OR($E19&lt;$B$2,$E19&gt;$B$3),NA(),IFERROR(IF(INDEX(J!$A$1:$ZZ$200,MATCH($E19,J!$A$1:$A$200,0),MATCH(F$5,J!$A$1:$ZZ$1,0))&lt;&gt;"",INDEX(J!$A$1:$ZZ$200,MATCH($E19,J!$A$1:$A$200,0),MATCH(F$5,J!$A$1:$ZZ$1,0)),NA()),NA()))</f>
        <v>2.16</v>
      </c>
      <c r="G19" s="51">
        <f ca="1">IF(OR($E19&lt;$B$2,$E19&gt;$B$3),NA(),IFERROR(IF(INDEX(J!$A$1:$ZZ$200,MATCH($E19,J!$A$1:$A$200,0),MATCH(G$5,J!$A$1:$ZZ$1,0))&lt;&gt;"",INDEX(J!$A$1:$ZZ$200,MATCH($E19,J!$A$1:$A$200,0),MATCH(G$5,J!$A$1:$ZZ$1,0)),NA()),NA()))</f>
        <v>1.03</v>
      </c>
      <c r="H19" s="51">
        <f ca="1">IF(OR($E19&lt;$B$2,$E19&gt;$B$3),NA(),IFERROR(IF(INDEX(J!$A$1:$ZZ$200,MATCH($E19,J!$A$1:$A$200,0),MATCH(H$5,J!$A$1:$ZZ$1,0))&lt;&gt;"",INDEX(J!$A$1:$ZZ$200,MATCH($E19,J!$A$1:$A$200,0),MATCH(H$5,J!$A$1:$ZZ$1,0)),NA()),NA()))</f>
        <v>-0.27</v>
      </c>
      <c r="I19" s="51">
        <f ca="1">IF(OR($E19&lt;$B$2,$E19&gt;$B$3),NA(),IFERROR(IF(INDEX(J!$A$1:$ZZ$200,MATCH($E19,J!$A$1:$A$200,0),MATCH(I$5,J!$A$1:$ZZ$1,0))&lt;&gt;"",INDEX(J!$A$1:$ZZ$200,MATCH($E19,J!$A$1:$A$200,0),MATCH(I$5,J!$A$1:$ZZ$1,0)),NA()),NA()))</f>
        <v>1.41</v>
      </c>
      <c r="J19" s="51" t="e">
        <f ca="1">IF(OR($E19&lt;$B$2,$E19&gt;$B$3),NA(),IFERROR(IF(INDEX(J!$A$1:$ZZ$200,MATCH($E19,J!$A$1:$A$200,0),MATCH(J$5,J!$A$1:$ZZ$1,0))&lt;&gt;"",INDEX(J!$A$1:$ZZ$200,MATCH($E19,J!$A$1:$A$200,0),MATCH(J$5,J!$A$1:$ZZ$1,0)),NA()),NA()))</f>
        <v>#N/A</v>
      </c>
      <c r="K19" t="e">
        <f t="shared" si="1"/>
        <v>#N/A</v>
      </c>
      <c r="M19" t="str">
        <f t="shared" ca="1" si="6"/>
        <v/>
      </c>
      <c r="N19">
        <f t="shared" ca="1" si="2"/>
        <v>1982</v>
      </c>
      <c r="O19">
        <f ca="1">IF($R$3&lt;&gt;"",NA(),IF(OR($E19&lt;$B$2,$E19&gt;$B$3),NA(),IFERROR(IF(INDEX(J!$A$1:$ZZ$200,MATCH($E19,J!$A$1:$A$200,0),MATCH(O$5,J!$A$1:$ZZ$1,0))&lt;&gt;"",INDEX(J!$A$1:$ZZ$200,MATCH($E19,J!$A$1:$A$200,0),MATCH(O$5,J!$A$1:$ZZ$1,0)),NA()),NA())))</f>
        <v>1868.3</v>
      </c>
      <c r="P19">
        <f ca="1">IF($R$3&lt;&gt;"",NA(),IF(OR($E19&lt;$B$2,$E19&gt;$B$3),NA(),IFERROR(IF(INDEX(J!$A$1:$ZZ$200,MATCH($E19,J!$A$1:$A$200,0),MATCH(P$5,J!$A$1:$ZZ$1,0))&lt;&gt;"",INDEX(J!$A$1:$ZZ$200,MATCH($E19,J!$A$1:$A$200,0),MATCH(P$5,J!$A$1:$ZZ$1,0)),NA()),NA())))</f>
        <v>1890.28</v>
      </c>
      <c r="Q19">
        <f ca="1">IF($R$3&lt;&gt;"",NA(),IF(OR($E19&lt;$B$2,$E19&gt;$B$3),NA(),IFERROR(IF(INDEX(J!$A$1:$ZZ$200,MATCH($E19,J!$A$1:$A$200,0),MATCH(Q$5,J!$A$1:$ZZ$1,0))&lt;&gt;"",INDEX(J!$A$1:$ZZ$200,MATCH($E19,J!$A$1:$A$200,0),MATCH(Q$5,J!$A$1:$ZZ$1,0)),NA()),NA())))</f>
        <v>1914.05</v>
      </c>
      <c r="R19">
        <f t="shared" ca="1" si="7"/>
        <v>45.75</v>
      </c>
      <c r="S19" t="e">
        <f t="shared" ca="1" si="8"/>
        <v>#N/A</v>
      </c>
    </row>
    <row r="20" spans="3:19">
      <c r="C20" t="str">
        <f t="shared" ca="1" si="4"/>
        <v/>
      </c>
      <c r="D20">
        <f t="shared" ca="1" si="5"/>
        <v>1983</v>
      </c>
      <c r="E20">
        <v>1983</v>
      </c>
      <c r="F20" s="51">
        <f ca="1">IF(OR($E20&lt;$B$2,$E20&gt;$B$3),NA(),IFERROR(IF(INDEX(J!$A$1:$ZZ$200,MATCH($E20,J!$A$1:$A$200,0),MATCH(F$5,J!$A$1:$ZZ$1,0))&lt;&gt;"",INDEX(J!$A$1:$ZZ$200,MATCH($E20,J!$A$1:$A$200,0),MATCH(F$5,J!$A$1:$ZZ$1,0)),NA()),NA()))</f>
        <v>2.1</v>
      </c>
      <c r="G20" s="51">
        <f ca="1">IF(OR($E20&lt;$B$2,$E20&gt;$B$3),NA(),IFERROR(IF(INDEX(J!$A$1:$ZZ$200,MATCH($E20,J!$A$1:$A$200,0),MATCH(G$5,J!$A$1:$ZZ$1,0))&lt;&gt;"",INDEX(J!$A$1:$ZZ$200,MATCH($E20,J!$A$1:$A$200,0),MATCH(G$5,J!$A$1:$ZZ$1,0)),NA()),NA()))</f>
        <v>0.96</v>
      </c>
      <c r="H20" s="51">
        <f ca="1">IF(OR($E20&lt;$B$2,$E20&gt;$B$3),NA(),IFERROR(IF(INDEX(J!$A$1:$ZZ$200,MATCH($E20,J!$A$1:$A$200,0),MATCH(H$5,J!$A$1:$ZZ$1,0))&lt;&gt;"",INDEX(J!$A$1:$ZZ$200,MATCH($E20,J!$A$1:$A$200,0),MATCH(H$5,J!$A$1:$ZZ$1,0)),NA()),NA()))</f>
        <v>-0.35</v>
      </c>
      <c r="I20" s="51">
        <f ca="1">IF(OR($E20&lt;$B$2,$E20&gt;$B$3),NA(),IFERROR(IF(INDEX(J!$A$1:$ZZ$200,MATCH($E20,J!$A$1:$A$200,0),MATCH(I$5,J!$A$1:$ZZ$1,0))&lt;&gt;"",INDEX(J!$A$1:$ZZ$200,MATCH($E20,J!$A$1:$A$200,0),MATCH(I$5,J!$A$1:$ZZ$1,0)),NA()),NA()))</f>
        <v>1.49</v>
      </c>
      <c r="J20" s="51" t="e">
        <f ca="1">IF(OR($E20&lt;$B$2,$E20&gt;$B$3),NA(),IFERROR(IF(INDEX(J!$A$1:$ZZ$200,MATCH($E20,J!$A$1:$A$200,0),MATCH(J$5,J!$A$1:$ZZ$1,0))&lt;&gt;"",INDEX(J!$A$1:$ZZ$200,MATCH($E20,J!$A$1:$A$200,0),MATCH(J$5,J!$A$1:$ZZ$1,0)),NA()),NA()))</f>
        <v>#N/A</v>
      </c>
      <c r="K20" t="e">
        <f t="shared" si="1"/>
        <v>#N/A</v>
      </c>
      <c r="M20" t="str">
        <f t="shared" ca="1" si="6"/>
        <v/>
      </c>
      <c r="N20">
        <f t="shared" ca="1" si="2"/>
        <v>1983</v>
      </c>
      <c r="O20">
        <f ca="1">IF($R$3&lt;&gt;"",NA(),IF(OR($E20&lt;$B$2,$E20&gt;$B$3),NA(),IFERROR(IF(INDEX(J!$A$1:$ZZ$200,MATCH($E20,J!$A$1:$A$200,0),MATCH(O$5,J!$A$1:$ZZ$1,0))&lt;&gt;"",INDEX(J!$A$1:$ZZ$200,MATCH($E20,J!$A$1:$A$200,0),MATCH(O$5,J!$A$1:$ZZ$1,0)),NA()),NA())))</f>
        <v>1911.35</v>
      </c>
      <c r="P20">
        <f ca="1">IF($R$3&lt;&gt;"",NA(),IF(OR($E20&lt;$B$2,$E20&gt;$B$3),NA(),IFERROR(IF(INDEX(J!$A$1:$ZZ$200,MATCH($E20,J!$A$1:$A$200,0),MATCH(P$5,J!$A$1:$ZZ$1,0))&lt;&gt;"",INDEX(J!$A$1:$ZZ$200,MATCH($E20,J!$A$1:$A$200,0),MATCH(P$5,J!$A$1:$ZZ$1,0)),NA()),NA())))</f>
        <v>1930.06</v>
      </c>
      <c r="Q20">
        <f ca="1">IF($R$3&lt;&gt;"",NA(),IF(OR($E20&lt;$B$2,$E20&gt;$B$3),NA(),IFERROR(IF(INDEX(J!$A$1:$ZZ$200,MATCH($E20,J!$A$1:$A$200,0),MATCH(Q$5,J!$A$1:$ZZ$1,0))&lt;&gt;"",INDEX(J!$A$1:$ZZ$200,MATCH($E20,J!$A$1:$A$200,0),MATCH(Q$5,J!$A$1:$ZZ$1,0)),NA()),NA())))</f>
        <v>1951.58</v>
      </c>
      <c r="R20">
        <f t="shared" ca="1" si="7"/>
        <v>40.230000000000018</v>
      </c>
      <c r="S20" t="e">
        <f t="shared" ca="1" si="8"/>
        <v>#N/A</v>
      </c>
    </row>
    <row r="21" spans="3:19">
      <c r="C21" t="str">
        <f t="shared" ca="1" si="4"/>
        <v/>
      </c>
      <c r="D21">
        <f t="shared" ca="1" si="5"/>
        <v>1984</v>
      </c>
      <c r="E21">
        <v>1984</v>
      </c>
      <c r="F21" s="51">
        <f ca="1">IF(OR($E21&lt;$B$2,$E21&gt;$B$3),NA(),IFERROR(IF(INDEX(J!$A$1:$ZZ$200,MATCH($E21,J!$A$1:$A$200,0),MATCH(F$5,J!$A$1:$ZZ$1,0))&lt;&gt;"",INDEX(J!$A$1:$ZZ$200,MATCH($E21,J!$A$1:$A$200,0),MATCH(F$5,J!$A$1:$ZZ$1,0)),NA()),NA()))</f>
        <v>2.0699999999999998</v>
      </c>
      <c r="G21" s="51">
        <f ca="1">IF(OR($E21&lt;$B$2,$E21&gt;$B$3),NA(),IFERROR(IF(INDEX(J!$A$1:$ZZ$200,MATCH($E21,J!$A$1:$A$200,0),MATCH(G$5,J!$A$1:$ZZ$1,0))&lt;&gt;"",INDEX(J!$A$1:$ZZ$200,MATCH($E21,J!$A$1:$A$200,0),MATCH(G$5,J!$A$1:$ZZ$1,0)),NA()),NA()))</f>
        <v>0.92</v>
      </c>
      <c r="H21" s="51">
        <f ca="1">IF(OR($E21&lt;$B$2,$E21&gt;$B$3),NA(),IFERROR(IF(INDEX(J!$A$1:$ZZ$200,MATCH($E21,J!$A$1:$A$200,0),MATCH(H$5,J!$A$1:$ZZ$1,0))&lt;&gt;"",INDEX(J!$A$1:$ZZ$200,MATCH($E21,J!$A$1:$A$200,0),MATCH(H$5,J!$A$1:$ZZ$1,0)),NA()),NA()))</f>
        <v>-0.47</v>
      </c>
      <c r="I21" s="51">
        <f ca="1">IF(OR($E21&lt;$B$2,$E21&gt;$B$3),NA(),IFERROR(IF(INDEX(J!$A$1:$ZZ$200,MATCH($E21,J!$A$1:$A$200,0),MATCH(I$5,J!$A$1:$ZZ$1,0))&lt;&gt;"",INDEX(J!$A$1:$ZZ$200,MATCH($E21,J!$A$1:$A$200,0),MATCH(I$5,J!$A$1:$ZZ$1,0)),NA()),NA()))</f>
        <v>1.63</v>
      </c>
      <c r="J21" s="51" t="e">
        <f ca="1">IF(OR($E21&lt;$B$2,$E21&gt;$B$3),NA(),IFERROR(IF(INDEX(J!$A$1:$ZZ$200,MATCH($E21,J!$A$1:$A$200,0),MATCH(J$5,J!$A$1:$ZZ$1,0))&lt;&gt;"",INDEX(J!$A$1:$ZZ$200,MATCH($E21,J!$A$1:$A$200,0),MATCH(J$5,J!$A$1:$ZZ$1,0)),NA()),NA()))</f>
        <v>#N/A</v>
      </c>
      <c r="K21" t="e">
        <f t="shared" si="1"/>
        <v>#N/A</v>
      </c>
      <c r="M21" t="str">
        <f t="shared" ca="1" si="6"/>
        <v/>
      </c>
      <c r="N21">
        <f t="shared" ca="1" si="2"/>
        <v>1984</v>
      </c>
      <c r="O21">
        <f ca="1">IF($R$3&lt;&gt;"",NA(),IF(OR($E21&lt;$B$2,$E21&gt;$B$3),NA(),IFERROR(IF(INDEX(J!$A$1:$ZZ$200,MATCH($E21,J!$A$1:$A$200,0),MATCH(O$5,J!$A$1:$ZZ$1,0))&lt;&gt;"",INDEX(J!$A$1:$ZZ$200,MATCH($E21,J!$A$1:$A$200,0),MATCH(O$5,J!$A$1:$ZZ$1,0)),NA()),NA())))</f>
        <v>1952.48</v>
      </c>
      <c r="P21">
        <f ca="1">IF($R$3&lt;&gt;"",NA(),IF(OR($E21&lt;$B$2,$E21&gt;$B$3),NA(),IFERROR(IF(INDEX(J!$A$1:$ZZ$200,MATCH($E21,J!$A$1:$A$200,0),MATCH(P$5,J!$A$1:$ZZ$1,0))&lt;&gt;"",INDEX(J!$A$1:$ZZ$200,MATCH($E21,J!$A$1:$A$200,0),MATCH(P$5,J!$A$1:$ZZ$1,0)),NA()),NA())))</f>
        <v>1970.26</v>
      </c>
      <c r="Q21">
        <f ca="1">IF($R$3&lt;&gt;"",NA(),IF(OR($E21&lt;$B$2,$E21&gt;$B$3),NA(),IFERROR(IF(INDEX(J!$A$1:$ZZ$200,MATCH($E21,J!$A$1:$A$200,0),MATCH(Q$5,J!$A$1:$ZZ$1,0))&lt;&gt;"",INDEX(J!$A$1:$ZZ$200,MATCH($E21,J!$A$1:$A$200,0),MATCH(Q$5,J!$A$1:$ZZ$1,0)),NA()),NA())))</f>
        <v>1990.26</v>
      </c>
      <c r="R21">
        <f t="shared" ca="1" si="7"/>
        <v>37.779999999999973</v>
      </c>
      <c r="S21" t="e">
        <f t="shared" ca="1" si="8"/>
        <v>#N/A</v>
      </c>
    </row>
    <row r="22" spans="3:19">
      <c r="C22" t="str">
        <f t="shared" ca="1" si="4"/>
        <v/>
      </c>
      <c r="D22">
        <f t="shared" ca="1" si="5"/>
        <v>1985</v>
      </c>
      <c r="E22">
        <v>1985</v>
      </c>
      <c r="F22" s="51">
        <f ca="1">IF(OR($E22&lt;$B$2,$E22&gt;$B$3),NA(),IFERROR(IF(INDEX(J!$A$1:$ZZ$200,MATCH($E22,J!$A$1:$A$200,0),MATCH(F$5,J!$A$1:$ZZ$1,0))&lt;&gt;"",INDEX(J!$A$1:$ZZ$200,MATCH($E22,J!$A$1:$A$200,0),MATCH(F$5,J!$A$1:$ZZ$1,0)),NA()),NA()))</f>
        <v>1.73</v>
      </c>
      <c r="G22" s="51">
        <f ca="1">IF(OR($E22&lt;$B$2,$E22&gt;$B$3),NA(),IFERROR(IF(INDEX(J!$A$1:$ZZ$200,MATCH($E22,J!$A$1:$A$200,0),MATCH(G$5,J!$A$1:$ZZ$1,0))&lt;&gt;"",INDEX(J!$A$1:$ZZ$200,MATCH($E22,J!$A$1:$A$200,0),MATCH(G$5,J!$A$1:$ZZ$1,0)),NA()),NA()))</f>
        <v>0.88</v>
      </c>
      <c r="H22" s="51">
        <f ca="1">IF(OR($E22&lt;$B$2,$E22&gt;$B$3),NA(),IFERROR(IF(INDEX(J!$A$1:$ZZ$200,MATCH($E22,J!$A$1:$A$200,0),MATCH(H$5,J!$A$1:$ZZ$1,0))&lt;&gt;"",INDEX(J!$A$1:$ZZ$200,MATCH($E22,J!$A$1:$A$200,0),MATCH(H$5,J!$A$1:$ZZ$1,0)),NA()),NA()))</f>
        <v>-0.53</v>
      </c>
      <c r="I22" s="51">
        <f ca="1">IF(OR($E22&lt;$B$2,$E22&gt;$B$3),NA(),IFERROR(IF(INDEX(J!$A$1:$ZZ$200,MATCH($E22,J!$A$1:$A$200,0),MATCH(I$5,J!$A$1:$ZZ$1,0))&lt;&gt;"",INDEX(J!$A$1:$ZZ$200,MATCH($E22,J!$A$1:$A$200,0),MATCH(I$5,J!$A$1:$ZZ$1,0)),NA()),NA()))</f>
        <v>1.38</v>
      </c>
      <c r="J22" s="51" t="e">
        <f ca="1">IF(OR($E22&lt;$B$2,$E22&gt;$B$3),NA(),IFERROR(IF(INDEX(J!$A$1:$ZZ$200,MATCH($E22,J!$A$1:$A$200,0),MATCH(J$5,J!$A$1:$ZZ$1,0))&lt;&gt;"",INDEX(J!$A$1:$ZZ$200,MATCH($E22,J!$A$1:$A$200,0),MATCH(J$5,J!$A$1:$ZZ$1,0)),NA()),NA()))</f>
        <v>#N/A</v>
      </c>
      <c r="K22" t="e">
        <f t="shared" si="1"/>
        <v>#N/A</v>
      </c>
      <c r="M22" t="str">
        <f t="shared" ca="1" si="6"/>
        <v/>
      </c>
      <c r="N22">
        <f t="shared" ca="1" si="2"/>
        <v>1985</v>
      </c>
      <c r="O22">
        <f ca="1">IF($R$3&lt;&gt;"",NA(),IF(OR($E22&lt;$B$2,$E22&gt;$B$3),NA(),IFERROR(IF(INDEX(J!$A$1:$ZZ$200,MATCH($E22,J!$A$1:$A$200,0),MATCH(O$5,J!$A$1:$ZZ$1,0))&lt;&gt;"",INDEX(J!$A$1:$ZZ$200,MATCH($E22,J!$A$1:$A$200,0),MATCH(O$5,J!$A$1:$ZZ$1,0)),NA()),NA())))</f>
        <v>1988.06</v>
      </c>
      <c r="P22">
        <f ca="1">IF($R$3&lt;&gt;"",NA(),IF(OR($E22&lt;$B$2,$E22&gt;$B$3),NA(),IFERROR(IF(INDEX(J!$A$1:$ZZ$200,MATCH($E22,J!$A$1:$A$200,0),MATCH(P$5,J!$A$1:$ZZ$1,0))&lt;&gt;"",INDEX(J!$A$1:$ZZ$200,MATCH($E22,J!$A$1:$A$200,0),MATCH(P$5,J!$A$1:$ZZ$1,0)),NA()),NA())))</f>
        <v>2004.68</v>
      </c>
      <c r="Q22">
        <f ca="1">IF($R$3&lt;&gt;"",NA(),IF(OR($E22&lt;$B$2,$E22&gt;$B$3),NA(),IFERROR(IF(INDEX(J!$A$1:$ZZ$200,MATCH($E22,J!$A$1:$A$200,0),MATCH(Q$5,J!$A$1:$ZZ$1,0))&lt;&gt;"",INDEX(J!$A$1:$ZZ$200,MATCH($E22,J!$A$1:$A$200,0),MATCH(Q$5,J!$A$1:$ZZ$1,0)),NA()),NA())))</f>
        <v>2023.49</v>
      </c>
      <c r="R22">
        <f t="shared" ca="1" si="7"/>
        <v>35.430000000000064</v>
      </c>
      <c r="S22" t="e">
        <f t="shared" ca="1" si="8"/>
        <v>#N/A</v>
      </c>
    </row>
    <row r="23" spans="3:19">
      <c r="C23" t="str">
        <f t="shared" ca="1" si="4"/>
        <v/>
      </c>
      <c r="D23">
        <f t="shared" ca="1" si="5"/>
        <v>1986</v>
      </c>
      <c r="E23">
        <v>1986</v>
      </c>
      <c r="F23" s="51">
        <f ca="1">IF(OR($E23&lt;$B$2,$E23&gt;$B$3),NA(),IFERROR(IF(INDEX(J!$A$1:$ZZ$200,MATCH($E23,J!$A$1:$A$200,0),MATCH(F$5,J!$A$1:$ZZ$1,0))&lt;&gt;"",INDEX(J!$A$1:$ZZ$200,MATCH($E23,J!$A$1:$A$200,0),MATCH(F$5,J!$A$1:$ZZ$1,0)),NA()),NA()))</f>
        <v>1.87</v>
      </c>
      <c r="G23" s="51">
        <f ca="1">IF(OR($E23&lt;$B$2,$E23&gt;$B$3),NA(),IFERROR(IF(INDEX(J!$A$1:$ZZ$200,MATCH($E23,J!$A$1:$A$200,0),MATCH(G$5,J!$A$1:$ZZ$1,0))&lt;&gt;"",INDEX(J!$A$1:$ZZ$200,MATCH($E23,J!$A$1:$A$200,0),MATCH(G$5,J!$A$1:$ZZ$1,0)),NA()),NA()))</f>
        <v>0.89</v>
      </c>
      <c r="H23" s="51">
        <f ca="1">IF(OR($E23&lt;$B$2,$E23&gt;$B$3),NA(),IFERROR(IF(INDEX(J!$A$1:$ZZ$200,MATCH($E23,J!$A$1:$A$200,0),MATCH(H$5,J!$A$1:$ZZ$1,0))&lt;&gt;"",INDEX(J!$A$1:$ZZ$200,MATCH($E23,J!$A$1:$A$200,0),MATCH(H$5,J!$A$1:$ZZ$1,0)),NA()),NA()))</f>
        <v>-0.37</v>
      </c>
      <c r="I23" s="51">
        <f ca="1">IF(OR($E23&lt;$B$2,$E23&gt;$B$3),NA(),IFERROR(IF(INDEX(J!$A$1:$ZZ$200,MATCH($E23,J!$A$1:$A$200,0),MATCH(I$5,J!$A$1:$ZZ$1,0))&lt;&gt;"",INDEX(J!$A$1:$ZZ$200,MATCH($E23,J!$A$1:$A$200,0),MATCH(I$5,J!$A$1:$ZZ$1,0)),NA()),NA()))</f>
        <v>1.35</v>
      </c>
      <c r="J23" s="51" t="e">
        <f ca="1">IF(OR($E23&lt;$B$2,$E23&gt;$B$3),NA(),IFERROR(IF(INDEX(J!$A$1:$ZZ$200,MATCH($E23,J!$A$1:$A$200,0),MATCH(J$5,J!$A$1:$ZZ$1,0))&lt;&gt;"",INDEX(J!$A$1:$ZZ$200,MATCH($E23,J!$A$1:$A$200,0),MATCH(J$5,J!$A$1:$ZZ$1,0)),NA()),NA()))</f>
        <v>#N/A</v>
      </c>
      <c r="K23" t="e">
        <f t="shared" si="1"/>
        <v>#N/A</v>
      </c>
      <c r="M23" t="str">
        <f t="shared" ca="1" si="6"/>
        <v/>
      </c>
      <c r="N23">
        <f t="shared" ca="1" si="2"/>
        <v>1986</v>
      </c>
      <c r="O23">
        <f ca="1">IF($R$3&lt;&gt;"",NA(),IF(OR($E23&lt;$B$2,$E23&gt;$B$3),NA(),IFERROR(IF(INDEX(J!$A$1:$ZZ$200,MATCH($E23,J!$A$1:$A$200,0),MATCH(O$5,J!$A$1:$ZZ$1,0))&lt;&gt;"",INDEX(J!$A$1:$ZZ$200,MATCH($E23,J!$A$1:$A$200,0),MATCH(O$5,J!$A$1:$ZZ$1,0)),NA()),NA())))</f>
        <v>2023.62</v>
      </c>
      <c r="P23">
        <f ca="1">IF($R$3&lt;&gt;"",NA(),IF(OR($E23&lt;$B$2,$E23&gt;$B$3),NA(),IFERROR(IF(INDEX(J!$A$1:$ZZ$200,MATCH($E23,J!$A$1:$A$200,0),MATCH(P$5,J!$A$1:$ZZ$1,0))&lt;&gt;"",INDEX(J!$A$1:$ZZ$200,MATCH($E23,J!$A$1:$A$200,0),MATCH(P$5,J!$A$1:$ZZ$1,0)),NA()),NA())))</f>
        <v>2042.53</v>
      </c>
      <c r="Q23">
        <f ca="1">IF($R$3&lt;&gt;"",NA(),IF(OR($E23&lt;$B$2,$E23&gt;$B$3),NA(),IFERROR(IF(INDEX(J!$A$1:$ZZ$200,MATCH($E23,J!$A$1:$A$200,0),MATCH(Q$5,J!$A$1:$ZZ$1,0))&lt;&gt;"",INDEX(J!$A$1:$ZZ$200,MATCH($E23,J!$A$1:$A$200,0),MATCH(Q$5,J!$A$1:$ZZ$1,0)),NA()),NA())))</f>
        <v>2063.6999999999998</v>
      </c>
      <c r="R23">
        <f t="shared" ca="1" si="7"/>
        <v>40.079999999999927</v>
      </c>
      <c r="S23" t="e">
        <f t="shared" ca="1" si="8"/>
        <v>#N/A</v>
      </c>
    </row>
    <row r="24" spans="3:19">
      <c r="C24" t="str">
        <f t="shared" ca="1" si="4"/>
        <v/>
      </c>
      <c r="D24">
        <f t="shared" ca="1" si="5"/>
        <v>1987</v>
      </c>
      <c r="E24">
        <v>1987</v>
      </c>
      <c r="F24" s="51">
        <f ca="1">IF(OR($E24&lt;$B$2,$E24&gt;$B$3),NA(),IFERROR(IF(INDEX(J!$A$1:$ZZ$200,MATCH($E24,J!$A$1:$A$200,0),MATCH(F$5,J!$A$1:$ZZ$1,0))&lt;&gt;"",INDEX(J!$A$1:$ZZ$200,MATCH($E24,J!$A$1:$A$200,0),MATCH(F$5,J!$A$1:$ZZ$1,0)),NA()),NA()))</f>
        <v>2.0299999999999998</v>
      </c>
      <c r="G24" s="51">
        <f ca="1">IF(OR($E24&lt;$B$2,$E24&gt;$B$3),NA(),IFERROR(IF(INDEX(J!$A$1:$ZZ$200,MATCH($E24,J!$A$1:$A$200,0),MATCH(G$5,J!$A$1:$ZZ$1,0))&lt;&gt;"",INDEX(J!$A$1:$ZZ$200,MATCH($E24,J!$A$1:$A$200,0),MATCH(G$5,J!$A$1:$ZZ$1,0)),NA()),NA()))</f>
        <v>0.91</v>
      </c>
      <c r="H24" s="51">
        <f ca="1">IF(OR($E24&lt;$B$2,$E24&gt;$B$3),NA(),IFERROR(IF(INDEX(J!$A$1:$ZZ$200,MATCH($E24,J!$A$1:$A$200,0),MATCH(H$5,J!$A$1:$ZZ$1,0))&lt;&gt;"",INDEX(J!$A$1:$ZZ$200,MATCH($E24,J!$A$1:$A$200,0),MATCH(H$5,J!$A$1:$ZZ$1,0)),NA()),NA()))</f>
        <v>-0.37</v>
      </c>
      <c r="I24" s="51">
        <f ca="1">IF(OR($E24&lt;$B$2,$E24&gt;$B$3),NA(),IFERROR(IF(INDEX(J!$A$1:$ZZ$200,MATCH($E24,J!$A$1:$A$200,0),MATCH(I$5,J!$A$1:$ZZ$1,0))&lt;&gt;"",INDEX(J!$A$1:$ZZ$200,MATCH($E24,J!$A$1:$A$200,0),MATCH(I$5,J!$A$1:$ZZ$1,0)),NA()),NA()))</f>
        <v>1.49</v>
      </c>
      <c r="J24" s="51" t="e">
        <f ca="1">IF(OR($E24&lt;$B$2,$E24&gt;$B$3),NA(),IFERROR(IF(INDEX(J!$A$1:$ZZ$200,MATCH($E24,J!$A$1:$A$200,0),MATCH(J$5,J!$A$1:$ZZ$1,0))&lt;&gt;"",INDEX(J!$A$1:$ZZ$200,MATCH($E24,J!$A$1:$A$200,0),MATCH(J$5,J!$A$1:$ZZ$1,0)),NA()),NA()))</f>
        <v>#N/A</v>
      </c>
      <c r="K24" t="e">
        <f t="shared" si="1"/>
        <v>#N/A</v>
      </c>
      <c r="M24" t="str">
        <f t="shared" ca="1" si="6"/>
        <v/>
      </c>
      <c r="N24">
        <f t="shared" ca="1" si="2"/>
        <v>1987</v>
      </c>
      <c r="O24">
        <f ca="1">IF($R$3&lt;&gt;"",NA(),IF(OR($E24&lt;$B$2,$E24&gt;$B$3),NA(),IFERROR(IF(INDEX(J!$A$1:$ZZ$200,MATCH($E24,J!$A$1:$A$200,0),MATCH(O$5,J!$A$1:$ZZ$1,0))&lt;&gt;"",INDEX(J!$A$1:$ZZ$200,MATCH($E24,J!$A$1:$A$200,0),MATCH(O$5,J!$A$1:$ZZ$1,0)),NA()),NA())))</f>
        <v>2063.66</v>
      </c>
      <c r="P24">
        <f ca="1">IF($R$3&lt;&gt;"",NA(),IF(OR($E24&lt;$B$2,$E24&gt;$B$3),NA(),IFERROR(IF(INDEX(J!$A$1:$ZZ$200,MATCH($E24,J!$A$1:$A$200,0),MATCH(P$5,J!$A$1:$ZZ$1,0))&lt;&gt;"",INDEX(J!$A$1:$ZZ$200,MATCH($E24,J!$A$1:$A$200,0),MATCH(P$5,J!$A$1:$ZZ$1,0)),NA()),NA())))</f>
        <v>2084.62</v>
      </c>
      <c r="Q24">
        <f ca="1">IF($R$3&lt;&gt;"",NA(),IF(OR($E24&lt;$B$2,$E24&gt;$B$3),NA(),IFERROR(IF(INDEX(J!$A$1:$ZZ$200,MATCH($E24,J!$A$1:$A$200,0),MATCH(Q$5,J!$A$1:$ZZ$1,0))&lt;&gt;"",INDEX(J!$A$1:$ZZ$200,MATCH($E24,J!$A$1:$A$200,0),MATCH(Q$5,J!$A$1:$ZZ$1,0)),NA()),NA())))</f>
        <v>2107.62</v>
      </c>
      <c r="R24">
        <f t="shared" ca="1" si="7"/>
        <v>43.960000000000036</v>
      </c>
      <c r="S24" t="e">
        <f t="shared" ca="1" si="8"/>
        <v>#N/A</v>
      </c>
    </row>
    <row r="25" spans="3:19">
      <c r="C25" t="str">
        <f t="shared" ca="1" si="4"/>
        <v/>
      </c>
      <c r="D25">
        <f t="shared" ca="1" si="5"/>
        <v>1988</v>
      </c>
      <c r="E25">
        <v>1988</v>
      </c>
      <c r="F25" s="51">
        <f ca="1">IF(OR($E25&lt;$B$2,$E25&gt;$B$3),NA(),IFERROR(IF(INDEX(J!$A$1:$ZZ$200,MATCH($E25,J!$A$1:$A$200,0),MATCH(F$5,J!$A$1:$ZZ$1,0))&lt;&gt;"",INDEX(J!$A$1:$ZZ$200,MATCH($E25,J!$A$1:$A$200,0),MATCH(F$5,J!$A$1:$ZZ$1,0)),NA()),NA()))</f>
        <v>2.1</v>
      </c>
      <c r="G25" s="51">
        <f ca="1">IF(OR($E25&lt;$B$2,$E25&gt;$B$3),NA(),IFERROR(IF(INDEX(J!$A$1:$ZZ$200,MATCH($E25,J!$A$1:$A$200,0),MATCH(G$5,J!$A$1:$ZZ$1,0))&lt;&gt;"",INDEX(J!$A$1:$ZZ$200,MATCH($E25,J!$A$1:$A$200,0),MATCH(G$5,J!$A$1:$ZZ$1,0)),NA()),NA()))</f>
        <v>0.93</v>
      </c>
      <c r="H25" s="51">
        <f ca="1">IF(OR($E25&lt;$B$2,$E25&gt;$B$3),NA(),IFERROR(IF(INDEX(J!$A$1:$ZZ$200,MATCH($E25,J!$A$1:$A$200,0),MATCH(H$5,J!$A$1:$ZZ$1,0))&lt;&gt;"",INDEX(J!$A$1:$ZZ$200,MATCH($E25,J!$A$1:$A$200,0),MATCH(H$5,J!$A$1:$ZZ$1,0)),NA()),NA()))</f>
        <v>-0.34</v>
      </c>
      <c r="I25" s="51">
        <f ca="1">IF(OR($E25&lt;$B$2,$E25&gt;$B$3),NA(),IFERROR(IF(INDEX(J!$A$1:$ZZ$200,MATCH($E25,J!$A$1:$A$200,0),MATCH(I$5,J!$A$1:$ZZ$1,0))&lt;&gt;"",INDEX(J!$A$1:$ZZ$200,MATCH($E25,J!$A$1:$A$200,0),MATCH(I$5,J!$A$1:$ZZ$1,0)),NA()),NA()))</f>
        <v>1.51</v>
      </c>
      <c r="J25" s="51" t="e">
        <f ca="1">IF(OR($E25&lt;$B$2,$E25&gt;$B$3),NA(),IFERROR(IF(INDEX(J!$A$1:$ZZ$200,MATCH($E25,J!$A$1:$A$200,0),MATCH(J$5,J!$A$1:$ZZ$1,0))&lt;&gt;"",INDEX(J!$A$1:$ZZ$200,MATCH($E25,J!$A$1:$A$200,0),MATCH(J$5,J!$A$1:$ZZ$1,0)),NA()),NA()))</f>
        <v>#N/A</v>
      </c>
      <c r="K25" t="e">
        <f t="shared" si="1"/>
        <v>#N/A</v>
      </c>
      <c r="M25" t="str">
        <f t="shared" ca="1" si="6"/>
        <v/>
      </c>
      <c r="N25">
        <f t="shared" ca="1" si="2"/>
        <v>1988</v>
      </c>
      <c r="O25">
        <f ca="1">IF($R$3&lt;&gt;"",NA(),IF(OR($E25&lt;$B$2,$E25&gt;$B$3),NA(),IFERROR(IF(INDEX(J!$A$1:$ZZ$200,MATCH($E25,J!$A$1:$A$200,0),MATCH(O$5,J!$A$1:$ZZ$1,0))&lt;&gt;"",INDEX(J!$A$1:$ZZ$200,MATCH($E25,J!$A$1:$A$200,0),MATCH(O$5,J!$A$1:$ZZ$1,0)),NA()),NA())))</f>
        <v>2106.4899999999998</v>
      </c>
      <c r="P25">
        <f ca="1">IF($R$3&lt;&gt;"",NA(),IF(OR($E25&lt;$B$2,$E25&gt;$B$3),NA(),IFERROR(IF(INDEX(J!$A$1:$ZZ$200,MATCH($E25,J!$A$1:$A$200,0),MATCH(P$5,J!$A$1:$ZZ$1,0))&lt;&gt;"",INDEX(J!$A$1:$ZZ$200,MATCH($E25,J!$A$1:$A$200,0),MATCH(P$5,J!$A$1:$ZZ$1,0)),NA()),NA())))</f>
        <v>2128.69</v>
      </c>
      <c r="Q25">
        <f ca="1">IF($R$3&lt;&gt;"",NA(),IF(OR($E25&lt;$B$2,$E25&gt;$B$3),NA(),IFERROR(IF(INDEX(J!$A$1:$ZZ$200,MATCH($E25,J!$A$1:$A$200,0),MATCH(Q$5,J!$A$1:$ZZ$1,0))&lt;&gt;"",INDEX(J!$A$1:$ZZ$200,MATCH($E25,J!$A$1:$A$200,0),MATCH(Q$5,J!$A$1:$ZZ$1,0)),NA()),NA())))</f>
        <v>2153.2399999999998</v>
      </c>
      <c r="R25">
        <f t="shared" ca="1" si="7"/>
        <v>46.75</v>
      </c>
      <c r="S25" t="e">
        <f t="shared" ca="1" si="8"/>
        <v>#N/A</v>
      </c>
    </row>
    <row r="26" spans="3:19">
      <c r="C26" t="str">
        <f t="shared" ca="1" si="4"/>
        <v/>
      </c>
      <c r="D26">
        <f t="shared" ca="1" si="5"/>
        <v>1989</v>
      </c>
      <c r="E26">
        <v>1989</v>
      </c>
      <c r="F26" s="51">
        <f ca="1">IF(OR($E26&lt;$B$2,$E26&gt;$B$3),NA(),IFERROR(IF(INDEX(J!$A$1:$ZZ$200,MATCH($E26,J!$A$1:$A$200,0),MATCH(F$5,J!$A$1:$ZZ$1,0))&lt;&gt;"",INDEX(J!$A$1:$ZZ$200,MATCH($E26,J!$A$1:$A$200,0),MATCH(F$5,J!$A$1:$ZZ$1,0)),NA()),NA()))</f>
        <v>2.5</v>
      </c>
      <c r="G26" s="51">
        <f ca="1">IF(OR($E26&lt;$B$2,$E26&gt;$B$3),NA(),IFERROR(IF(INDEX(J!$A$1:$ZZ$200,MATCH($E26,J!$A$1:$A$200,0),MATCH(G$5,J!$A$1:$ZZ$1,0))&lt;&gt;"",INDEX(J!$A$1:$ZZ$200,MATCH($E26,J!$A$1:$A$200,0),MATCH(G$5,J!$A$1:$ZZ$1,0)),NA()),NA()))</f>
        <v>0.98</v>
      </c>
      <c r="H26" s="51">
        <f ca="1">IF(OR($E26&lt;$B$2,$E26&gt;$B$3),NA(),IFERROR(IF(INDEX(J!$A$1:$ZZ$200,MATCH($E26,J!$A$1:$A$200,0),MATCH(H$5,J!$A$1:$ZZ$1,0))&lt;&gt;"",INDEX(J!$A$1:$ZZ$200,MATCH($E26,J!$A$1:$A$200,0),MATCH(H$5,J!$A$1:$ZZ$1,0)),NA()),NA()))</f>
        <v>-0.26</v>
      </c>
      <c r="I26" s="51">
        <f ca="1">IF(OR($E26&lt;$B$2,$E26&gt;$B$3),NA(),IFERROR(IF(INDEX(J!$A$1:$ZZ$200,MATCH($E26,J!$A$1:$A$200,0),MATCH(I$5,J!$A$1:$ZZ$1,0))&lt;&gt;"",INDEX(J!$A$1:$ZZ$200,MATCH($E26,J!$A$1:$A$200,0),MATCH(I$5,J!$A$1:$ZZ$1,0)),NA()),NA()))</f>
        <v>1.77</v>
      </c>
      <c r="J26" s="51" t="e">
        <f ca="1">IF(OR($E26&lt;$B$2,$E26&gt;$B$3),NA(),IFERROR(IF(INDEX(J!$A$1:$ZZ$200,MATCH($E26,J!$A$1:$A$200,0),MATCH(J$5,J!$A$1:$ZZ$1,0))&lt;&gt;"",INDEX(J!$A$1:$ZZ$200,MATCH($E26,J!$A$1:$A$200,0),MATCH(J$5,J!$A$1:$ZZ$1,0)),NA()),NA()))</f>
        <v>#N/A</v>
      </c>
      <c r="K26" t="e">
        <f t="shared" si="1"/>
        <v>#N/A</v>
      </c>
      <c r="M26" t="str">
        <f t="shared" ca="1" si="6"/>
        <v/>
      </c>
      <c r="N26">
        <f t="shared" ca="1" si="2"/>
        <v>1989</v>
      </c>
      <c r="O26">
        <f ca="1">IF($R$3&lt;&gt;"",NA(),IF(OR($E26&lt;$B$2,$E26&gt;$B$3),NA(),IFERROR(IF(INDEX(J!$A$1:$ZZ$200,MATCH($E26,J!$A$1:$A$200,0),MATCH(O$5,J!$A$1:$ZZ$1,0))&lt;&gt;"",INDEX(J!$A$1:$ZZ$200,MATCH($E26,J!$A$1:$A$200,0),MATCH(O$5,J!$A$1:$ZZ$1,0)),NA()),NA())))</f>
        <v>2157.5500000000002</v>
      </c>
      <c r="P26">
        <f ca="1">IF($R$3&lt;&gt;"",NA(),IF(OR($E26&lt;$B$2,$E26&gt;$B$3),NA(),IFERROR(IF(INDEX(J!$A$1:$ZZ$200,MATCH($E26,J!$A$1:$A$200,0),MATCH(P$5,J!$A$1:$ZZ$1,0))&lt;&gt;"",INDEX(J!$A$1:$ZZ$200,MATCH($E26,J!$A$1:$A$200,0),MATCH(P$5,J!$A$1:$ZZ$1,0)),NA()),NA())))</f>
        <v>2182.87</v>
      </c>
      <c r="Q26">
        <f ca="1">IF($R$3&lt;&gt;"",NA(),IF(OR($E26&lt;$B$2,$E26&gt;$B$3),NA(),IFERROR(IF(INDEX(J!$A$1:$ZZ$200,MATCH($E26,J!$A$1:$A$200,0),MATCH(Q$5,J!$A$1:$ZZ$1,0))&lt;&gt;"",INDEX(J!$A$1:$ZZ$200,MATCH($E26,J!$A$1:$A$200,0),MATCH(Q$5,J!$A$1:$ZZ$1,0)),NA()),NA())))</f>
        <v>2209.75</v>
      </c>
      <c r="R26">
        <f t="shared" ca="1" si="7"/>
        <v>52.199999999999818</v>
      </c>
      <c r="S26" t="e">
        <f t="shared" ca="1" si="8"/>
        <v>#N/A</v>
      </c>
    </row>
    <row r="27" spans="3:19">
      <c r="C27" t="str">
        <f t="shared" ca="1" si="4"/>
        <v/>
      </c>
      <c r="D27">
        <f t="shared" ca="1" si="5"/>
        <v>1990</v>
      </c>
      <c r="E27">
        <v>1990</v>
      </c>
      <c r="F27" s="51">
        <f ca="1">IF(OR($E27&lt;$B$2,$E27&gt;$B$3),NA(),IFERROR(IF(INDEX(J!$A$1:$ZZ$200,MATCH($E27,J!$A$1:$A$200,0),MATCH(F$5,J!$A$1:$ZZ$1,0))&lt;&gt;"",INDEX(J!$A$1:$ZZ$200,MATCH($E27,J!$A$1:$A$200,0),MATCH(F$5,J!$A$1:$ZZ$1,0)),NA()),NA()))</f>
        <v>2.41</v>
      </c>
      <c r="G27" s="51">
        <f ca="1">IF(OR($E27&lt;$B$2,$E27&gt;$B$3),NA(),IFERROR(IF(INDEX(J!$A$1:$ZZ$200,MATCH($E27,J!$A$1:$A$200,0),MATCH(G$5,J!$A$1:$ZZ$1,0))&lt;&gt;"",INDEX(J!$A$1:$ZZ$200,MATCH($E27,J!$A$1:$A$200,0),MATCH(G$5,J!$A$1:$ZZ$1,0)),NA()),NA()))</f>
        <v>1.05</v>
      </c>
      <c r="H27" s="51">
        <f ca="1">IF(OR($E27&lt;$B$2,$E27&gt;$B$3),NA(),IFERROR(IF(INDEX(J!$A$1:$ZZ$200,MATCH($E27,J!$A$1:$A$200,0),MATCH(H$5,J!$A$1:$ZZ$1,0))&lt;&gt;"",INDEX(J!$A$1:$ZZ$200,MATCH($E27,J!$A$1:$A$200,0),MATCH(H$5,J!$A$1:$ZZ$1,0)),NA()),NA()))</f>
        <v>-0.23</v>
      </c>
      <c r="I27" s="51">
        <f ca="1">IF(OR($E27&lt;$B$2,$E27&gt;$B$3),NA(),IFERROR(IF(INDEX(J!$A$1:$ZZ$200,MATCH($E27,J!$A$1:$A$200,0),MATCH(I$5,J!$A$1:$ZZ$1,0))&lt;&gt;"",INDEX(J!$A$1:$ZZ$200,MATCH($E27,J!$A$1:$A$200,0),MATCH(I$5,J!$A$1:$ZZ$1,0)),NA()),NA()))</f>
        <v>1.59</v>
      </c>
      <c r="J27" s="51" t="e">
        <f ca="1">IF(OR($E27&lt;$B$2,$E27&gt;$B$3),NA(),IFERROR(IF(INDEX(J!$A$1:$ZZ$200,MATCH($E27,J!$A$1:$A$200,0),MATCH(J$5,J!$A$1:$ZZ$1,0))&lt;&gt;"",INDEX(J!$A$1:$ZZ$200,MATCH($E27,J!$A$1:$A$200,0),MATCH(J$5,J!$A$1:$ZZ$1,0)),NA()),NA()))</f>
        <v>#N/A</v>
      </c>
      <c r="K27" t="e">
        <f t="shared" si="1"/>
        <v>#N/A</v>
      </c>
      <c r="M27" t="str">
        <f t="shared" ca="1" si="6"/>
        <v/>
      </c>
      <c r="N27">
        <f t="shared" ca="1" si="2"/>
        <v>1990</v>
      </c>
      <c r="O27">
        <f ca="1">IF($R$3&lt;&gt;"",NA(),IF(OR($E27&lt;$B$2,$E27&gt;$B$3),NA(),IFERROR(IF(INDEX(J!$A$1:$ZZ$200,MATCH($E27,J!$A$1:$A$200,0),MATCH(O$5,J!$A$1:$ZZ$1,0))&lt;&gt;"",INDEX(J!$A$1:$ZZ$200,MATCH($E27,J!$A$1:$A$200,0),MATCH(O$5,J!$A$1:$ZZ$1,0)),NA()),NA())))</f>
        <v>2208.75</v>
      </c>
      <c r="P27">
        <f ca="1">IF($R$3&lt;&gt;"",NA(),IF(OR($E27&lt;$B$2,$E27&gt;$B$3),NA(),IFERROR(IF(INDEX(J!$A$1:$ZZ$200,MATCH($E27,J!$A$1:$A$200,0),MATCH(P$5,J!$A$1:$ZZ$1,0))&lt;&gt;"",INDEX(J!$A$1:$ZZ$200,MATCH($E27,J!$A$1:$A$200,0),MATCH(P$5,J!$A$1:$ZZ$1,0)),NA()),NA())))</f>
        <v>2236.41</v>
      </c>
      <c r="Q27">
        <f ca="1">IF($R$3&lt;&gt;"",NA(),IF(OR($E27&lt;$B$2,$E27&gt;$B$3),NA(),IFERROR(IF(INDEX(J!$A$1:$ZZ$200,MATCH($E27,J!$A$1:$A$200,0),MATCH(Q$5,J!$A$1:$ZZ$1,0))&lt;&gt;"",INDEX(J!$A$1:$ZZ$200,MATCH($E27,J!$A$1:$A$200,0),MATCH(Q$5,J!$A$1:$ZZ$1,0)),NA()),NA())))</f>
        <v>2265.0300000000002</v>
      </c>
      <c r="R27">
        <f t="shared" ca="1" si="7"/>
        <v>56.2800000000002</v>
      </c>
      <c r="S27" t="e">
        <f t="shared" ca="1" si="8"/>
        <v>#N/A</v>
      </c>
    </row>
    <row r="28" spans="3:19">
      <c r="C28" t="str">
        <f t="shared" ca="1" si="4"/>
        <v/>
      </c>
      <c r="D28">
        <f t="shared" ca="1" si="5"/>
        <v>1991</v>
      </c>
      <c r="E28">
        <v>1991</v>
      </c>
      <c r="F28" s="51">
        <f ca="1">IF(OR($E28&lt;$B$2,$E28&gt;$B$3),NA(),IFERROR(IF(INDEX(J!$A$1:$ZZ$200,MATCH($E28,J!$A$1:$A$200,0),MATCH(F$5,J!$A$1:$ZZ$1,0))&lt;&gt;"",INDEX(J!$A$1:$ZZ$200,MATCH($E28,J!$A$1:$A$200,0),MATCH(F$5,J!$A$1:$ZZ$1,0)),NA()),NA()))</f>
        <v>2.56</v>
      </c>
      <c r="G28" s="51">
        <f ca="1">IF(OR($E28&lt;$B$2,$E28&gt;$B$3),NA(),IFERROR(IF(INDEX(J!$A$1:$ZZ$200,MATCH($E28,J!$A$1:$A$200,0),MATCH(G$5,J!$A$1:$ZZ$1,0))&lt;&gt;"",INDEX(J!$A$1:$ZZ$200,MATCH($E28,J!$A$1:$A$200,0),MATCH(G$5,J!$A$1:$ZZ$1,0)),NA()),NA()))</f>
        <v>1.1200000000000001</v>
      </c>
      <c r="H28" s="51">
        <f ca="1">IF(OR($E28&lt;$B$2,$E28&gt;$B$3),NA(),IFERROR(IF(INDEX(J!$A$1:$ZZ$200,MATCH($E28,J!$A$1:$A$200,0),MATCH(H$5,J!$A$1:$ZZ$1,0))&lt;&gt;"",INDEX(J!$A$1:$ZZ$200,MATCH($E28,J!$A$1:$A$200,0),MATCH(H$5,J!$A$1:$ZZ$1,0)),NA()),NA()))</f>
        <v>-7.0000000000000007E-2</v>
      </c>
      <c r="I28" s="51">
        <f ca="1">IF(OR($E28&lt;$B$2,$E28&gt;$B$3),NA(),IFERROR(IF(INDEX(J!$A$1:$ZZ$200,MATCH($E28,J!$A$1:$A$200,0),MATCH(I$5,J!$A$1:$ZZ$1,0))&lt;&gt;"",INDEX(J!$A$1:$ZZ$200,MATCH($E28,J!$A$1:$A$200,0),MATCH(I$5,J!$A$1:$ZZ$1,0)),NA()),NA()))</f>
        <v>1.52</v>
      </c>
      <c r="J28" s="51" t="e">
        <f ca="1">IF(OR($E28&lt;$B$2,$E28&gt;$B$3),NA(),IFERROR(IF(INDEX(J!$A$1:$ZZ$200,MATCH($E28,J!$A$1:$A$200,0),MATCH(J$5,J!$A$1:$ZZ$1,0))&lt;&gt;"",INDEX(J!$A$1:$ZZ$200,MATCH($E28,J!$A$1:$A$200,0),MATCH(J$5,J!$A$1:$ZZ$1,0)),NA()),NA()))</f>
        <v>#N/A</v>
      </c>
      <c r="K28" t="e">
        <f t="shared" si="1"/>
        <v>#N/A</v>
      </c>
      <c r="M28" t="str">
        <f t="shared" ca="1" si="6"/>
        <v/>
      </c>
      <c r="N28">
        <f t="shared" ca="1" si="2"/>
        <v>1991</v>
      </c>
      <c r="O28">
        <f ca="1">IF($R$3&lt;&gt;"",NA(),IF(OR($E28&lt;$B$2,$E28&gt;$B$3),NA(),IFERROR(IF(INDEX(J!$A$1:$ZZ$200,MATCH($E28,J!$A$1:$A$200,0),MATCH(O$5,J!$A$1:$ZZ$1,0))&lt;&gt;"",INDEX(J!$A$1:$ZZ$200,MATCH($E28,J!$A$1:$A$200,0),MATCH(O$5,J!$A$1:$ZZ$1,0)),NA()),NA())))</f>
        <v>2265.15</v>
      </c>
      <c r="P28">
        <f ca="1">IF($R$3&lt;&gt;"",NA(),IF(OR($E28&lt;$B$2,$E28&gt;$B$3),NA(),IFERROR(IF(INDEX(J!$A$1:$ZZ$200,MATCH($E28,J!$A$1:$A$200,0),MATCH(P$5,J!$A$1:$ZZ$1,0))&lt;&gt;"",INDEX(J!$A$1:$ZZ$200,MATCH($E28,J!$A$1:$A$200,0),MATCH(P$5,J!$A$1:$ZZ$1,0)),NA()),NA())))</f>
        <v>2294.52</v>
      </c>
      <c r="Q28">
        <f ca="1">IF($R$3&lt;&gt;"",NA(),IF(OR($E28&lt;$B$2,$E28&gt;$B$3),NA(),IFERROR(IF(INDEX(J!$A$1:$ZZ$200,MATCH($E28,J!$A$1:$A$200,0),MATCH(Q$5,J!$A$1:$ZZ$1,0))&lt;&gt;"",INDEX(J!$A$1:$ZZ$200,MATCH($E28,J!$A$1:$A$200,0),MATCH(Q$5,J!$A$1:$ZZ$1,0)),NA()),NA())))</f>
        <v>2324.2399999999998</v>
      </c>
      <c r="R28">
        <f t="shared" ca="1" si="7"/>
        <v>59.089999999999691</v>
      </c>
      <c r="S28" t="e">
        <f t="shared" ca="1" si="8"/>
        <v>#N/A</v>
      </c>
    </row>
    <row r="29" spans="3:19">
      <c r="C29" t="str">
        <f t="shared" ca="1" si="4"/>
        <v/>
      </c>
      <c r="D29">
        <f t="shared" ca="1" si="5"/>
        <v>1992</v>
      </c>
      <c r="E29">
        <v>1992</v>
      </c>
      <c r="F29" s="51">
        <f ca="1">IF(OR($E29&lt;$B$2,$E29&gt;$B$3),NA(),IFERROR(IF(INDEX(J!$A$1:$ZZ$200,MATCH($E29,J!$A$1:$A$200,0),MATCH(F$5,J!$A$1:$ZZ$1,0))&lt;&gt;"",INDEX(J!$A$1:$ZZ$200,MATCH($E29,J!$A$1:$A$200,0),MATCH(F$5,J!$A$1:$ZZ$1,0)),NA()),NA()))</f>
        <v>3.09</v>
      </c>
      <c r="G29" s="51">
        <f ca="1">IF(OR($E29&lt;$B$2,$E29&gt;$B$3),NA(),IFERROR(IF(INDEX(J!$A$1:$ZZ$200,MATCH($E29,J!$A$1:$A$200,0),MATCH(G$5,J!$A$1:$ZZ$1,0))&lt;&gt;"",INDEX(J!$A$1:$ZZ$200,MATCH($E29,J!$A$1:$A$200,0),MATCH(G$5,J!$A$1:$ZZ$1,0)),NA()),NA()))</f>
        <v>1.1399999999999999</v>
      </c>
      <c r="H29" s="51">
        <f ca="1">IF(OR($E29&lt;$B$2,$E29&gt;$B$3),NA(),IFERROR(IF(INDEX(J!$A$1:$ZZ$200,MATCH($E29,J!$A$1:$A$200,0),MATCH(H$5,J!$A$1:$ZZ$1,0))&lt;&gt;"",INDEX(J!$A$1:$ZZ$200,MATCH($E29,J!$A$1:$A$200,0),MATCH(H$5,J!$A$1:$ZZ$1,0)),NA()),NA()))</f>
        <v>0.43</v>
      </c>
      <c r="I29" s="51">
        <f ca="1">IF(OR($E29&lt;$B$2,$E29&gt;$B$3),NA(),IFERROR(IF(INDEX(J!$A$1:$ZZ$200,MATCH($E29,J!$A$1:$A$200,0),MATCH(I$5,J!$A$1:$ZZ$1,0))&lt;&gt;"",INDEX(J!$A$1:$ZZ$200,MATCH($E29,J!$A$1:$A$200,0),MATCH(I$5,J!$A$1:$ZZ$1,0)),NA()),NA()))</f>
        <v>1.52</v>
      </c>
      <c r="J29" s="51" t="e">
        <f ca="1">IF(OR($E29&lt;$B$2,$E29&gt;$B$3),NA(),IFERROR(IF(INDEX(J!$A$1:$ZZ$200,MATCH($E29,J!$A$1:$A$200,0),MATCH(J$5,J!$A$1:$ZZ$1,0))&lt;&gt;"",INDEX(J!$A$1:$ZZ$200,MATCH($E29,J!$A$1:$A$200,0),MATCH(J$5,J!$A$1:$ZZ$1,0)),NA()),NA()))</f>
        <v>#N/A</v>
      </c>
      <c r="K29" t="e">
        <f t="shared" si="1"/>
        <v>#N/A</v>
      </c>
      <c r="M29" t="str">
        <f t="shared" ca="1" si="6"/>
        <v/>
      </c>
      <c r="N29">
        <f t="shared" ca="1" si="2"/>
        <v>1992</v>
      </c>
      <c r="O29">
        <f ca="1">IF($R$3&lt;&gt;"",NA(),IF(OR($E29&lt;$B$2,$E29&gt;$B$3),NA(),IFERROR(IF(INDEX(J!$A$1:$ZZ$200,MATCH($E29,J!$A$1:$A$200,0),MATCH(O$5,J!$A$1:$ZZ$1,0))&lt;&gt;"",INDEX(J!$A$1:$ZZ$200,MATCH($E29,J!$A$1:$A$200,0),MATCH(O$5,J!$A$1:$ZZ$1,0)),NA()),NA())))</f>
        <v>2335.11</v>
      </c>
      <c r="P29">
        <f ca="1">IF($R$3&lt;&gt;"",NA(),IF(OR($E29&lt;$B$2,$E29&gt;$B$3),NA(),IFERROR(IF(INDEX(J!$A$1:$ZZ$200,MATCH($E29,J!$A$1:$A$200,0),MATCH(P$5,J!$A$1:$ZZ$1,0))&lt;&gt;"",INDEX(J!$A$1:$ZZ$200,MATCH($E29,J!$A$1:$A$200,0),MATCH(P$5,J!$A$1:$ZZ$1,0)),NA()),NA())))</f>
        <v>2366.86</v>
      </c>
      <c r="Q29">
        <f ca="1">IF($R$3&lt;&gt;"",NA(),IF(OR($E29&lt;$B$2,$E29&gt;$B$3),NA(),IFERROR(IF(INDEX(J!$A$1:$ZZ$200,MATCH($E29,J!$A$1:$A$200,0),MATCH(Q$5,J!$A$1:$ZZ$1,0))&lt;&gt;"",INDEX(J!$A$1:$ZZ$200,MATCH($E29,J!$A$1:$A$200,0),MATCH(Q$5,J!$A$1:$ZZ$1,0)),NA()),NA())))</f>
        <v>2399.0100000000002</v>
      </c>
      <c r="R29">
        <f t="shared" ca="1" si="7"/>
        <v>63.900000000000091</v>
      </c>
      <c r="S29" t="e">
        <f t="shared" ca="1" si="8"/>
        <v>#N/A</v>
      </c>
    </row>
    <row r="30" spans="3:19">
      <c r="C30" t="str">
        <f t="shared" ca="1" si="4"/>
        <v/>
      </c>
      <c r="D30">
        <f t="shared" ca="1" si="5"/>
        <v>1993</v>
      </c>
      <c r="E30">
        <v>1993</v>
      </c>
      <c r="F30" s="51">
        <f ca="1">IF(OR($E30&lt;$B$2,$E30&gt;$B$3),NA(),IFERROR(IF(INDEX(J!$A$1:$ZZ$200,MATCH($E30,J!$A$1:$A$200,0),MATCH(F$5,J!$A$1:$ZZ$1,0))&lt;&gt;"",INDEX(J!$A$1:$ZZ$200,MATCH($E30,J!$A$1:$A$200,0),MATCH(F$5,J!$A$1:$ZZ$1,0)),NA()),NA()))</f>
        <v>2.66</v>
      </c>
      <c r="G30" s="51">
        <f ca="1">IF(OR($E30&lt;$B$2,$E30&gt;$B$3),NA(),IFERROR(IF(INDEX(J!$A$1:$ZZ$200,MATCH($E30,J!$A$1:$A$200,0),MATCH(G$5,J!$A$1:$ZZ$1,0))&lt;&gt;"",INDEX(J!$A$1:$ZZ$200,MATCH($E30,J!$A$1:$A$200,0),MATCH(G$5,J!$A$1:$ZZ$1,0)),NA()),NA()))</f>
        <v>1.04</v>
      </c>
      <c r="H30" s="51">
        <f ca="1">IF(OR($E30&lt;$B$2,$E30&gt;$B$3),NA(),IFERROR(IF(INDEX(J!$A$1:$ZZ$200,MATCH($E30,J!$A$1:$A$200,0),MATCH(H$5,J!$A$1:$ZZ$1,0))&lt;&gt;"",INDEX(J!$A$1:$ZZ$200,MATCH($E30,J!$A$1:$A$200,0),MATCH(H$5,J!$A$1:$ZZ$1,0)),NA()),NA()))</f>
        <v>0.43</v>
      </c>
      <c r="I30" s="51">
        <f ca="1">IF(OR($E30&lt;$B$2,$E30&gt;$B$3),NA(),IFERROR(IF(INDEX(J!$A$1:$ZZ$200,MATCH($E30,J!$A$1:$A$200,0),MATCH(I$5,J!$A$1:$ZZ$1,0))&lt;&gt;"",INDEX(J!$A$1:$ZZ$200,MATCH($E30,J!$A$1:$A$200,0),MATCH(I$5,J!$A$1:$ZZ$1,0)),NA()),NA()))</f>
        <v>1.2</v>
      </c>
      <c r="J30" s="51" t="e">
        <f ca="1">IF(OR($E30&lt;$B$2,$E30&gt;$B$3),NA(),IFERROR(IF(INDEX(J!$A$1:$ZZ$200,MATCH($E30,J!$A$1:$A$200,0),MATCH(J$5,J!$A$1:$ZZ$1,0))&lt;&gt;"",INDEX(J!$A$1:$ZZ$200,MATCH($E30,J!$A$1:$A$200,0),MATCH(J$5,J!$A$1:$ZZ$1,0)),NA()),NA()))</f>
        <v>#N/A</v>
      </c>
      <c r="K30" t="e">
        <f t="shared" si="1"/>
        <v>#N/A</v>
      </c>
      <c r="M30" t="str">
        <f t="shared" ca="1" si="6"/>
        <v/>
      </c>
      <c r="N30">
        <f t="shared" ca="1" si="2"/>
        <v>1993</v>
      </c>
      <c r="O30">
        <f ca="1">IF($R$3&lt;&gt;"",NA(),IF(OR($E30&lt;$B$2,$E30&gt;$B$3),NA(),IFERROR(IF(INDEX(J!$A$1:$ZZ$200,MATCH($E30,J!$A$1:$A$200,0),MATCH(O$5,J!$A$1:$ZZ$1,0))&lt;&gt;"",INDEX(J!$A$1:$ZZ$200,MATCH($E30,J!$A$1:$A$200,0),MATCH(O$5,J!$A$1:$ZZ$1,0)),NA()),NA())))</f>
        <v>2396.7800000000002</v>
      </c>
      <c r="P30">
        <f ca="1">IF($R$3&lt;&gt;"",NA(),IF(OR($E30&lt;$B$2,$E30&gt;$B$3),NA(),IFERROR(IF(INDEX(J!$A$1:$ZZ$200,MATCH($E30,J!$A$1:$A$200,0),MATCH(P$5,J!$A$1:$ZZ$1,0))&lt;&gt;"",INDEX(J!$A$1:$ZZ$200,MATCH($E30,J!$A$1:$A$200,0),MATCH(P$5,J!$A$1:$ZZ$1,0)),NA()),NA())))</f>
        <v>2430.71</v>
      </c>
      <c r="Q30">
        <f ca="1">IF($R$3&lt;&gt;"",NA(),IF(OR($E30&lt;$B$2,$E30&gt;$B$3),NA(),IFERROR(IF(INDEX(J!$A$1:$ZZ$200,MATCH($E30,J!$A$1:$A$200,0),MATCH(Q$5,J!$A$1:$ZZ$1,0))&lt;&gt;"",INDEX(J!$A$1:$ZZ$200,MATCH($E30,J!$A$1:$A$200,0),MATCH(Q$5,J!$A$1:$ZZ$1,0)),NA()),NA())))</f>
        <v>2461.58</v>
      </c>
      <c r="R30">
        <f t="shared" ca="1" si="7"/>
        <v>64.799999999999727</v>
      </c>
      <c r="S30" t="e">
        <f t="shared" ca="1" si="8"/>
        <v>#N/A</v>
      </c>
    </row>
    <row r="31" spans="3:19">
      <c r="C31" t="str">
        <f t="shared" ca="1" si="4"/>
        <v/>
      </c>
      <c r="D31">
        <f t="shared" ca="1" si="5"/>
        <v>1994</v>
      </c>
      <c r="E31">
        <v>1994</v>
      </c>
      <c r="F31" s="51">
        <f ca="1">IF(OR($E31&lt;$B$2,$E31&gt;$B$3),NA(),IFERROR(IF(INDEX(J!$A$1:$ZZ$200,MATCH($E31,J!$A$1:$A$200,0),MATCH(F$5,J!$A$1:$ZZ$1,0))&lt;&gt;"",INDEX(J!$A$1:$ZZ$200,MATCH($E31,J!$A$1:$A$200,0),MATCH(F$5,J!$A$1:$ZZ$1,0)),NA()),NA()))</f>
        <v>2.41</v>
      </c>
      <c r="G31" s="51">
        <f ca="1">IF(OR($E31&lt;$B$2,$E31&gt;$B$3),NA(),IFERROR(IF(INDEX(J!$A$1:$ZZ$200,MATCH($E31,J!$A$1:$A$200,0),MATCH(G$5,J!$A$1:$ZZ$1,0))&lt;&gt;"",INDEX(J!$A$1:$ZZ$200,MATCH($E31,J!$A$1:$A$200,0),MATCH(G$5,J!$A$1:$ZZ$1,0)),NA()),NA()))</f>
        <v>0.92</v>
      </c>
      <c r="H31" s="51">
        <f ca="1">IF(OR($E31&lt;$B$2,$E31&gt;$B$3),NA(),IFERROR(IF(INDEX(J!$A$1:$ZZ$200,MATCH($E31,J!$A$1:$A$200,0),MATCH(H$5,J!$A$1:$ZZ$1,0))&lt;&gt;"",INDEX(J!$A$1:$ZZ$200,MATCH($E31,J!$A$1:$A$200,0),MATCH(H$5,J!$A$1:$ZZ$1,0)),NA()),NA()))</f>
        <v>0.14000000000000001</v>
      </c>
      <c r="I31" s="51">
        <f ca="1">IF(OR($E31&lt;$B$2,$E31&gt;$B$3),NA(),IFERROR(IF(INDEX(J!$A$1:$ZZ$200,MATCH($E31,J!$A$1:$A$200,0),MATCH(I$5,J!$A$1:$ZZ$1,0))&lt;&gt;"",INDEX(J!$A$1:$ZZ$200,MATCH($E31,J!$A$1:$A$200,0),MATCH(I$5,J!$A$1:$ZZ$1,0)),NA()),NA()))</f>
        <v>1.35</v>
      </c>
      <c r="J31" s="51" t="e">
        <f ca="1">IF(OR($E31&lt;$B$2,$E31&gt;$B$3),NA(),IFERROR(IF(INDEX(J!$A$1:$ZZ$200,MATCH($E31,J!$A$1:$A$200,0),MATCH(J$5,J!$A$1:$ZZ$1,0))&lt;&gt;"",INDEX(J!$A$1:$ZZ$200,MATCH($E31,J!$A$1:$A$200,0),MATCH(J$5,J!$A$1:$ZZ$1,0)),NA()),NA()))</f>
        <v>#N/A</v>
      </c>
      <c r="K31" t="e">
        <f t="shared" si="1"/>
        <v>#N/A</v>
      </c>
      <c r="M31" t="str">
        <f t="shared" ca="1" si="6"/>
        <v/>
      </c>
      <c r="N31">
        <f t="shared" ca="1" si="2"/>
        <v>1994</v>
      </c>
      <c r="O31">
        <f ca="1">IF($R$3&lt;&gt;"",NA(),IF(OR($E31&lt;$B$2,$E31&gt;$B$3),NA(),IFERROR(IF(INDEX(J!$A$1:$ZZ$200,MATCH($E31,J!$A$1:$A$200,0),MATCH(O$5,J!$A$1:$ZZ$1,0))&lt;&gt;"",INDEX(J!$A$1:$ZZ$200,MATCH($E31,J!$A$1:$A$200,0),MATCH(O$5,J!$A$1:$ZZ$1,0)),NA()),NA())))</f>
        <v>2455.98</v>
      </c>
      <c r="P31">
        <f ca="1">IF($R$3&lt;&gt;"",NA(),IF(OR($E31&lt;$B$2,$E31&gt;$B$3),NA(),IFERROR(IF(INDEX(J!$A$1:$ZZ$200,MATCH($E31,J!$A$1:$A$200,0),MATCH(P$5,J!$A$1:$ZZ$1,0))&lt;&gt;"",INDEX(J!$A$1:$ZZ$200,MATCH($E31,J!$A$1:$A$200,0),MATCH(P$5,J!$A$1:$ZZ$1,0)),NA()),NA())))</f>
        <v>2490.3000000000002</v>
      </c>
      <c r="Q31">
        <f ca="1">IF($R$3&lt;&gt;"",NA(),IF(OR($E31&lt;$B$2,$E31&gt;$B$3),NA(),IFERROR(IF(INDEX(J!$A$1:$ZZ$200,MATCH($E31,J!$A$1:$A$200,0),MATCH(Q$5,J!$A$1:$ZZ$1,0))&lt;&gt;"",INDEX(J!$A$1:$ZZ$200,MATCH($E31,J!$A$1:$A$200,0),MATCH(Q$5,J!$A$1:$ZZ$1,0)),NA()),NA())))</f>
        <v>2520.0100000000002</v>
      </c>
      <c r="R31">
        <f t="shared" ca="1" si="7"/>
        <v>64.0300000000002</v>
      </c>
      <c r="S31" t="e">
        <f t="shared" ca="1" si="8"/>
        <v>#N/A</v>
      </c>
    </row>
    <row r="32" spans="3:19">
      <c r="C32" t="str">
        <f t="shared" ca="1" si="4"/>
        <v/>
      </c>
      <c r="D32">
        <f t="shared" ca="1" si="5"/>
        <v>1995</v>
      </c>
      <c r="E32">
        <v>1995</v>
      </c>
      <c r="F32" s="51">
        <f ca="1">IF(OR($E32&lt;$B$2,$E32&gt;$B$3),NA(),IFERROR(IF(INDEX(J!$A$1:$ZZ$200,MATCH($E32,J!$A$1:$A$200,0),MATCH(F$5,J!$A$1:$ZZ$1,0))&lt;&gt;"",INDEX(J!$A$1:$ZZ$200,MATCH($E32,J!$A$1:$A$200,0),MATCH(F$5,J!$A$1:$ZZ$1,0)),NA()),NA()))</f>
        <v>1.78</v>
      </c>
      <c r="G32" s="51">
        <f ca="1">IF(OR($E32&lt;$B$2,$E32&gt;$B$3),NA(),IFERROR(IF(INDEX(J!$A$1:$ZZ$200,MATCH($E32,J!$A$1:$A$200,0),MATCH(G$5,J!$A$1:$ZZ$1,0))&lt;&gt;"",INDEX(J!$A$1:$ZZ$200,MATCH($E32,J!$A$1:$A$200,0),MATCH(G$5,J!$A$1:$ZZ$1,0)),NA()),NA()))</f>
        <v>0.87</v>
      </c>
      <c r="H32" s="51">
        <f ca="1">IF(OR($E32&lt;$B$2,$E32&gt;$B$3),NA(),IFERROR(IF(INDEX(J!$A$1:$ZZ$200,MATCH($E32,J!$A$1:$A$200,0),MATCH(H$5,J!$A$1:$ZZ$1,0))&lt;&gt;"",INDEX(J!$A$1:$ZZ$200,MATCH($E32,J!$A$1:$A$200,0),MATCH(H$5,J!$A$1:$ZZ$1,0)),NA()),NA()))</f>
        <v>-0.12</v>
      </c>
      <c r="I32" s="51">
        <f ca="1">IF(OR($E32&lt;$B$2,$E32&gt;$B$3),NA(),IFERROR(IF(INDEX(J!$A$1:$ZZ$200,MATCH($E32,J!$A$1:$A$200,0),MATCH(I$5,J!$A$1:$ZZ$1,0))&lt;&gt;"",INDEX(J!$A$1:$ZZ$200,MATCH($E32,J!$A$1:$A$200,0),MATCH(I$5,J!$A$1:$ZZ$1,0)),NA()),NA()))</f>
        <v>1.03</v>
      </c>
      <c r="J32" s="51" t="e">
        <f ca="1">IF(OR($E32&lt;$B$2,$E32&gt;$B$3),NA(),IFERROR(IF(INDEX(J!$A$1:$ZZ$200,MATCH($E32,J!$A$1:$A$200,0),MATCH(J$5,J!$A$1:$ZZ$1,0))&lt;&gt;"",INDEX(J!$A$1:$ZZ$200,MATCH($E32,J!$A$1:$A$200,0),MATCH(J$5,J!$A$1:$ZZ$1,0)),NA()),NA()))</f>
        <v>#N/A</v>
      </c>
      <c r="K32" t="e">
        <f t="shared" si="1"/>
        <v>#N/A</v>
      </c>
      <c r="M32" t="str">
        <f t="shared" ca="1" si="6"/>
        <v/>
      </c>
      <c r="N32">
        <f t="shared" ca="1" si="2"/>
        <v>1995</v>
      </c>
      <c r="O32">
        <f ca="1">IF($R$3&lt;&gt;"",NA(),IF(OR($E32&lt;$B$2,$E32&gt;$B$3),NA(),IFERROR(IF(INDEX(J!$A$1:$ZZ$200,MATCH($E32,J!$A$1:$A$200,0),MATCH(O$5,J!$A$1:$ZZ$1,0))&lt;&gt;"",INDEX(J!$A$1:$ZZ$200,MATCH($E32,J!$A$1:$A$200,0),MATCH(O$5,J!$A$1:$ZZ$1,0)),NA()),NA())))</f>
        <v>2502.27</v>
      </c>
      <c r="P32">
        <f ca="1">IF($R$3&lt;&gt;"",NA(),IF(OR($E32&lt;$B$2,$E32&gt;$B$3),NA(),IFERROR(IF(INDEX(J!$A$1:$ZZ$200,MATCH($E32,J!$A$1:$A$200,0),MATCH(P$5,J!$A$1:$ZZ$1,0))&lt;&gt;"",INDEX(J!$A$1:$ZZ$200,MATCH($E32,J!$A$1:$A$200,0),MATCH(P$5,J!$A$1:$ZZ$1,0)),NA()),NA())))</f>
        <v>2536.16</v>
      </c>
      <c r="Q32">
        <f ca="1">IF($R$3&lt;&gt;"",NA(),IF(OR($E32&lt;$B$2,$E32&gt;$B$3),NA(),IFERROR(IF(INDEX(J!$A$1:$ZZ$200,MATCH($E32,J!$A$1:$A$200,0),MATCH(Q$5,J!$A$1:$ZZ$1,0))&lt;&gt;"",INDEX(J!$A$1:$ZZ$200,MATCH($E32,J!$A$1:$A$200,0),MATCH(Q$5,J!$A$1:$ZZ$1,0)),NA()),NA())))</f>
        <v>2560.6999999999998</v>
      </c>
      <c r="R32">
        <f t="shared" ca="1" si="7"/>
        <v>58.429999999999836</v>
      </c>
      <c r="S32" t="e">
        <f t="shared" ca="1" si="8"/>
        <v>#N/A</v>
      </c>
    </row>
    <row r="33" spans="3:19">
      <c r="C33" t="str">
        <f t="shared" ca="1" si="4"/>
        <v/>
      </c>
      <c r="D33">
        <f t="shared" ca="1" si="5"/>
        <v>1996</v>
      </c>
      <c r="E33">
        <v>1996</v>
      </c>
      <c r="F33" s="51">
        <f ca="1">IF(OR($E33&lt;$B$2,$E33&gt;$B$3),NA(),IFERROR(IF(INDEX(J!$A$1:$ZZ$200,MATCH($E33,J!$A$1:$A$200,0),MATCH(F$5,J!$A$1:$ZZ$1,0))&lt;&gt;"",INDEX(J!$A$1:$ZZ$200,MATCH($E33,J!$A$1:$A$200,0),MATCH(F$5,J!$A$1:$ZZ$1,0)),NA()),NA()))</f>
        <v>1.59</v>
      </c>
      <c r="G33" s="51">
        <f ca="1">IF(OR($E33&lt;$B$2,$E33&gt;$B$3),NA(),IFERROR(IF(INDEX(J!$A$1:$ZZ$200,MATCH($E33,J!$A$1:$A$200,0),MATCH(G$5,J!$A$1:$ZZ$1,0))&lt;&gt;"",INDEX(J!$A$1:$ZZ$200,MATCH($E33,J!$A$1:$A$200,0),MATCH(G$5,J!$A$1:$ZZ$1,0)),NA()),NA()))</f>
        <v>0.81</v>
      </c>
      <c r="H33" s="51">
        <f ca="1">IF(OR($E33&lt;$B$2,$E33&gt;$B$3),NA(),IFERROR(IF(INDEX(J!$A$1:$ZZ$200,MATCH($E33,J!$A$1:$A$200,0),MATCH(H$5,J!$A$1:$ZZ$1,0))&lt;&gt;"",INDEX(J!$A$1:$ZZ$200,MATCH($E33,J!$A$1:$A$200,0),MATCH(H$5,J!$A$1:$ZZ$1,0)),NA()),NA()))</f>
        <v>-0.26</v>
      </c>
      <c r="I33" s="51">
        <f ca="1">IF(OR($E33&lt;$B$2,$E33&gt;$B$3),NA(),IFERROR(IF(INDEX(J!$A$1:$ZZ$200,MATCH($E33,J!$A$1:$A$200,0),MATCH(I$5,J!$A$1:$ZZ$1,0))&lt;&gt;"",INDEX(J!$A$1:$ZZ$200,MATCH($E33,J!$A$1:$A$200,0),MATCH(I$5,J!$A$1:$ZZ$1,0)),NA()),NA()))</f>
        <v>1.03</v>
      </c>
      <c r="J33" s="51" t="e">
        <f ca="1">IF(OR($E33&lt;$B$2,$E33&gt;$B$3),NA(),IFERROR(IF(INDEX(J!$A$1:$ZZ$200,MATCH($E33,J!$A$1:$A$200,0),MATCH(J$5,J!$A$1:$ZZ$1,0))&lt;&gt;"",INDEX(J!$A$1:$ZZ$200,MATCH($E33,J!$A$1:$A$200,0),MATCH(J$5,J!$A$1:$ZZ$1,0)),NA()),NA()))</f>
        <v>#N/A</v>
      </c>
      <c r="K33" t="e">
        <f t="shared" si="1"/>
        <v>#N/A</v>
      </c>
      <c r="M33" t="str">
        <f t="shared" ca="1" si="6"/>
        <v/>
      </c>
      <c r="N33">
        <f t="shared" ca="1" si="2"/>
        <v>1996</v>
      </c>
      <c r="O33">
        <f ca="1">IF($R$3&lt;&gt;"",NA(),IF(OR($E33&lt;$B$2,$E33&gt;$B$3),NA(),IFERROR(IF(INDEX(J!$A$1:$ZZ$200,MATCH($E33,J!$A$1:$A$200,0),MATCH(O$5,J!$A$1:$ZZ$1,0))&lt;&gt;"",INDEX(J!$A$1:$ZZ$200,MATCH($E33,J!$A$1:$A$200,0),MATCH(O$5,J!$A$1:$ZZ$1,0)),NA()),NA())))</f>
        <v>2545.54</v>
      </c>
      <c r="P33">
        <f ca="1">IF($R$3&lt;&gt;"",NA(),IF(OR($E33&lt;$B$2,$E33&gt;$B$3),NA(),IFERROR(IF(INDEX(J!$A$1:$ZZ$200,MATCH($E33,J!$A$1:$A$200,0),MATCH(P$5,J!$A$1:$ZZ$1,0))&lt;&gt;"",INDEX(J!$A$1:$ZZ$200,MATCH($E33,J!$A$1:$A$200,0),MATCH(P$5,J!$A$1:$ZZ$1,0)),NA()),NA())))</f>
        <v>2577.08</v>
      </c>
      <c r="Q33">
        <f ca="1">IF($R$3&lt;&gt;"",NA(),IF(OR($E33&lt;$B$2,$E33&gt;$B$3),NA(),IFERROR(IF(INDEX(J!$A$1:$ZZ$200,MATCH($E33,J!$A$1:$A$200,0),MATCH(Q$5,J!$A$1:$ZZ$1,0))&lt;&gt;"",INDEX(J!$A$1:$ZZ$200,MATCH($E33,J!$A$1:$A$200,0),MATCH(Q$5,J!$A$1:$ZZ$1,0)),NA()),NA())))</f>
        <v>2599.7199999999998</v>
      </c>
      <c r="R33">
        <f t="shared" ca="1" si="7"/>
        <v>54.179999999999836</v>
      </c>
      <c r="S33" t="e">
        <f t="shared" ca="1" si="8"/>
        <v>#N/A</v>
      </c>
    </row>
    <row r="34" spans="3:19">
      <c r="C34" t="str">
        <f t="shared" ca="1" si="4"/>
        <v/>
      </c>
      <c r="D34">
        <f t="shared" ca="1" si="5"/>
        <v>1997</v>
      </c>
      <c r="E34">
        <v>1997</v>
      </c>
      <c r="F34" s="51">
        <f ca="1">IF(OR($E34&lt;$B$2,$E34&gt;$B$3),NA(),IFERROR(IF(INDEX(J!$A$1:$ZZ$200,MATCH($E34,J!$A$1:$A$200,0),MATCH(F$5,J!$A$1:$ZZ$1,0))&lt;&gt;"",INDEX(J!$A$1:$ZZ$200,MATCH($E34,J!$A$1:$A$200,0),MATCH(F$5,J!$A$1:$ZZ$1,0)),NA()),NA()))</f>
        <v>1.73</v>
      </c>
      <c r="G34" s="51">
        <f ca="1">IF(OR($E34&lt;$B$2,$E34&gt;$B$3),NA(),IFERROR(IF(INDEX(J!$A$1:$ZZ$200,MATCH($E34,J!$A$1:$A$200,0),MATCH(G$5,J!$A$1:$ZZ$1,0))&lt;&gt;"",INDEX(J!$A$1:$ZZ$200,MATCH($E34,J!$A$1:$A$200,0),MATCH(G$5,J!$A$1:$ZZ$1,0)),NA()),NA()))</f>
        <v>0.77</v>
      </c>
      <c r="H34" s="51">
        <f ca="1">IF(OR($E34&lt;$B$2,$E34&gt;$B$3),NA(),IFERROR(IF(INDEX(J!$A$1:$ZZ$200,MATCH($E34,J!$A$1:$A$200,0),MATCH(H$5,J!$A$1:$ZZ$1,0))&lt;&gt;"",INDEX(J!$A$1:$ZZ$200,MATCH($E34,J!$A$1:$A$200,0),MATCH(H$5,J!$A$1:$ZZ$1,0)),NA()),NA()))</f>
        <v>-0.34</v>
      </c>
      <c r="I34" s="51">
        <f ca="1">IF(OR($E34&lt;$B$2,$E34&gt;$B$3),NA(),IFERROR(IF(INDEX(J!$A$1:$ZZ$200,MATCH($E34,J!$A$1:$A$200,0),MATCH(I$5,J!$A$1:$ZZ$1,0))&lt;&gt;"",INDEX(J!$A$1:$ZZ$200,MATCH($E34,J!$A$1:$A$200,0),MATCH(I$5,J!$A$1:$ZZ$1,0)),NA()),NA()))</f>
        <v>1.31</v>
      </c>
      <c r="J34" s="51" t="e">
        <f ca="1">IF(OR($E34&lt;$B$2,$E34&gt;$B$3),NA(),IFERROR(IF(INDEX(J!$A$1:$ZZ$200,MATCH($E34,J!$A$1:$A$200,0),MATCH(J$5,J!$A$1:$ZZ$1,0))&lt;&gt;"",INDEX(J!$A$1:$ZZ$200,MATCH($E34,J!$A$1:$A$200,0),MATCH(J$5,J!$A$1:$ZZ$1,0)),NA()),NA()))</f>
        <v>#N/A</v>
      </c>
      <c r="K34" t="e">
        <f t="shared" si="1"/>
        <v>#N/A</v>
      </c>
      <c r="M34" t="str">
        <f t="shared" ca="1" si="6"/>
        <v/>
      </c>
      <c r="N34">
        <f t="shared" ca="1" si="2"/>
        <v>1997</v>
      </c>
      <c r="O34">
        <f ca="1">IF($R$3&lt;&gt;"",NA(),IF(OR($E34&lt;$B$2,$E34&gt;$B$3),NA(),IFERROR(IF(INDEX(J!$A$1:$ZZ$200,MATCH($E34,J!$A$1:$A$200,0),MATCH(O$5,J!$A$1:$ZZ$1,0))&lt;&gt;"",INDEX(J!$A$1:$ZZ$200,MATCH($E34,J!$A$1:$A$200,0),MATCH(O$5,J!$A$1:$ZZ$1,0)),NA()),NA())))</f>
        <v>2588.9499999999998</v>
      </c>
      <c r="P34">
        <f ca="1">IF($R$3&lt;&gt;"",NA(),IF(OR($E34&lt;$B$2,$E34&gt;$B$3),NA(),IFERROR(IF(INDEX(J!$A$1:$ZZ$200,MATCH($E34,J!$A$1:$A$200,0),MATCH(P$5,J!$A$1:$ZZ$1,0))&lt;&gt;"",INDEX(J!$A$1:$ZZ$200,MATCH($E34,J!$A$1:$A$200,0),MATCH(P$5,J!$A$1:$ZZ$1,0)),NA()),NA())))</f>
        <v>2621.9</v>
      </c>
      <c r="Q34">
        <f ca="1">IF($R$3&lt;&gt;"",NA(),IF(OR($E34&lt;$B$2,$E34&gt;$B$3),NA(),IFERROR(IF(INDEX(J!$A$1:$ZZ$200,MATCH($E34,J!$A$1:$A$200,0),MATCH(Q$5,J!$A$1:$ZZ$1,0))&lt;&gt;"",INDEX(J!$A$1:$ZZ$200,MATCH($E34,J!$A$1:$A$200,0),MATCH(Q$5,J!$A$1:$ZZ$1,0)),NA()),NA())))</f>
        <v>2647.12</v>
      </c>
      <c r="R34">
        <f t="shared" ca="1" si="7"/>
        <v>58.170000000000073</v>
      </c>
      <c r="S34" t="e">
        <f t="shared" ca="1" si="8"/>
        <v>#N/A</v>
      </c>
    </row>
    <row r="35" spans="3:19">
      <c r="C35" t="str">
        <f t="shared" ca="1" si="4"/>
        <v/>
      </c>
      <c r="D35">
        <f t="shared" ca="1" si="5"/>
        <v>1998</v>
      </c>
      <c r="E35">
        <v>1998</v>
      </c>
      <c r="F35" s="51">
        <f ca="1">IF(OR($E35&lt;$B$2,$E35&gt;$B$3),NA(),IFERROR(IF(INDEX(J!$A$1:$ZZ$200,MATCH($E35,J!$A$1:$A$200,0),MATCH(F$5,J!$A$1:$ZZ$1,0))&lt;&gt;"",INDEX(J!$A$1:$ZZ$200,MATCH($E35,J!$A$1:$A$200,0),MATCH(F$5,J!$A$1:$ZZ$1,0)),NA()),NA()))</f>
        <v>1.23</v>
      </c>
      <c r="G35" s="51">
        <f ca="1">IF(OR($E35&lt;$B$2,$E35&gt;$B$3),NA(),IFERROR(IF(INDEX(J!$A$1:$ZZ$200,MATCH($E35,J!$A$1:$A$200,0),MATCH(G$5,J!$A$1:$ZZ$1,0))&lt;&gt;"",INDEX(J!$A$1:$ZZ$200,MATCH($E35,J!$A$1:$A$200,0),MATCH(G$5,J!$A$1:$ZZ$1,0)),NA()),NA()))</f>
        <v>0.77</v>
      </c>
      <c r="H35" s="51">
        <f ca="1">IF(OR($E35&lt;$B$2,$E35&gt;$B$3),NA(),IFERROR(IF(INDEX(J!$A$1:$ZZ$200,MATCH($E35,J!$A$1:$A$200,0),MATCH(H$5,J!$A$1:$ZZ$1,0))&lt;&gt;"",INDEX(J!$A$1:$ZZ$200,MATCH($E35,J!$A$1:$A$200,0),MATCH(H$5,J!$A$1:$ZZ$1,0)),NA()),NA()))</f>
        <v>-0.4</v>
      </c>
      <c r="I35" s="51">
        <f ca="1">IF(OR($E35&lt;$B$2,$E35&gt;$B$3),NA(),IFERROR(IF(INDEX(J!$A$1:$ZZ$200,MATCH($E35,J!$A$1:$A$200,0),MATCH(I$5,J!$A$1:$ZZ$1,0))&lt;&gt;"",INDEX(J!$A$1:$ZZ$200,MATCH($E35,J!$A$1:$A$200,0),MATCH(I$5,J!$A$1:$ZZ$1,0)),NA()),NA()))</f>
        <v>0.86</v>
      </c>
      <c r="J35" s="51" t="e">
        <f ca="1">IF(OR($E35&lt;$B$2,$E35&gt;$B$3),NA(),IFERROR(IF(INDEX(J!$A$1:$ZZ$200,MATCH($E35,J!$A$1:$A$200,0),MATCH(J$5,J!$A$1:$ZZ$1,0))&lt;&gt;"",INDEX(J!$A$1:$ZZ$200,MATCH($E35,J!$A$1:$A$200,0),MATCH(J$5,J!$A$1:$ZZ$1,0)),NA()),NA()))</f>
        <v>#N/A</v>
      </c>
      <c r="K35" t="e">
        <f t="shared" si="1"/>
        <v>#N/A</v>
      </c>
      <c r="M35" t="str">
        <f t="shared" ca="1" si="6"/>
        <v/>
      </c>
      <c r="N35">
        <f t="shared" ca="1" si="2"/>
        <v>1998</v>
      </c>
      <c r="O35">
        <f ca="1">IF($R$3&lt;&gt;"",NA(),IF(OR($E35&lt;$B$2,$E35&gt;$B$3),NA(),IFERROR(IF(INDEX(J!$A$1:$ZZ$200,MATCH($E35,J!$A$1:$A$200,0),MATCH(O$5,J!$A$1:$ZZ$1,0))&lt;&gt;"",INDEX(J!$A$1:$ZZ$200,MATCH($E35,J!$A$1:$A$200,0),MATCH(O$5,J!$A$1:$ZZ$1,0)),NA()),NA())))</f>
        <v>2623.44</v>
      </c>
      <c r="P35">
        <f ca="1">IF($R$3&lt;&gt;"",NA(),IF(OR($E35&lt;$B$2,$E35&gt;$B$3),NA(),IFERROR(IF(INDEX(J!$A$1:$ZZ$200,MATCH($E35,J!$A$1:$A$200,0),MATCH(P$5,J!$A$1:$ZZ$1,0))&lt;&gt;"",INDEX(J!$A$1:$ZZ$200,MATCH($E35,J!$A$1:$A$200,0),MATCH(P$5,J!$A$1:$ZZ$1,0)),NA()),NA())))</f>
        <v>2654.35</v>
      </c>
      <c r="Q35">
        <f ca="1">IF($R$3&lt;&gt;"",NA(),IF(OR($E35&lt;$B$2,$E35&gt;$B$3),NA(),IFERROR(IF(INDEX(J!$A$1:$ZZ$200,MATCH($E35,J!$A$1:$A$200,0),MATCH(Q$5,J!$A$1:$ZZ$1,0))&lt;&gt;"",INDEX(J!$A$1:$ZZ$200,MATCH($E35,J!$A$1:$A$200,0),MATCH(Q$5,J!$A$1:$ZZ$1,0)),NA()),NA())))</f>
        <v>2679.73</v>
      </c>
      <c r="R35">
        <f t="shared" ca="1" si="7"/>
        <v>56.289999999999964</v>
      </c>
      <c r="S35" t="e">
        <f t="shared" ca="1" si="8"/>
        <v>#N/A</v>
      </c>
    </row>
    <row r="36" spans="3:19">
      <c r="C36" t="str">
        <f t="shared" ca="1" si="4"/>
        <v/>
      </c>
      <c r="D36">
        <f t="shared" ca="1" si="5"/>
        <v>1999</v>
      </c>
      <c r="E36">
        <v>1999</v>
      </c>
      <c r="F36" s="51">
        <f ca="1">IF(OR($E36&lt;$B$2,$E36&gt;$B$3),NA(),IFERROR(IF(INDEX(J!$A$1:$ZZ$200,MATCH($E36,J!$A$1:$A$200,0),MATCH(F$5,J!$A$1:$ZZ$1,0))&lt;&gt;"",INDEX(J!$A$1:$ZZ$200,MATCH($E36,J!$A$1:$A$200,0),MATCH(F$5,J!$A$1:$ZZ$1,0)),NA()),NA()))</f>
        <v>1.49</v>
      </c>
      <c r="G36" s="51">
        <f ca="1">IF(OR($E36&lt;$B$2,$E36&gt;$B$3),NA(),IFERROR(IF(INDEX(J!$A$1:$ZZ$200,MATCH($E36,J!$A$1:$A$200,0),MATCH(G$5,J!$A$1:$ZZ$1,0))&lt;&gt;"",INDEX(J!$A$1:$ZZ$200,MATCH($E36,J!$A$1:$A$200,0),MATCH(G$5,J!$A$1:$ZZ$1,0)),NA()),NA()))</f>
        <v>0.94</v>
      </c>
      <c r="H36" s="51">
        <f ca="1">IF(OR($E36&lt;$B$2,$E36&gt;$B$3),NA(),IFERROR(IF(INDEX(J!$A$1:$ZZ$200,MATCH($E36,J!$A$1:$A$200,0),MATCH(H$5,J!$A$1:$ZZ$1,0))&lt;&gt;"",INDEX(J!$A$1:$ZZ$200,MATCH($E36,J!$A$1:$A$200,0),MATCH(H$5,J!$A$1:$ZZ$1,0)),NA()),NA()))</f>
        <v>-0.26</v>
      </c>
      <c r="I36" s="51">
        <f ca="1">IF(OR($E36&lt;$B$2,$E36&gt;$B$3),NA(),IFERROR(IF(INDEX(J!$A$1:$ZZ$200,MATCH($E36,J!$A$1:$A$200,0),MATCH(I$5,J!$A$1:$ZZ$1,0))&lt;&gt;"",INDEX(J!$A$1:$ZZ$200,MATCH($E36,J!$A$1:$A$200,0),MATCH(I$5,J!$A$1:$ZZ$1,0)),NA()),NA()))</f>
        <v>0.8</v>
      </c>
      <c r="J36" s="51" t="e">
        <f ca="1">IF(OR($E36&lt;$B$2,$E36&gt;$B$3),NA(),IFERROR(IF(INDEX(J!$A$1:$ZZ$200,MATCH($E36,J!$A$1:$A$200,0),MATCH(J$5,J!$A$1:$ZZ$1,0))&lt;&gt;"",INDEX(J!$A$1:$ZZ$200,MATCH($E36,J!$A$1:$A$200,0),MATCH(J$5,J!$A$1:$ZZ$1,0)),NA()),NA()))</f>
        <v>#N/A</v>
      </c>
      <c r="K36" t="e">
        <f t="shared" si="1"/>
        <v>#N/A</v>
      </c>
      <c r="M36" t="str">
        <f t="shared" ca="1" si="6"/>
        <v/>
      </c>
      <c r="N36">
        <f t="shared" ca="1" si="2"/>
        <v>1999</v>
      </c>
      <c r="O36">
        <f ca="1">IF($R$3&lt;&gt;"",NA(),IF(OR($E36&lt;$B$2,$E36&gt;$B$3),NA(),IFERROR(IF(INDEX(J!$A$1:$ZZ$200,MATCH($E36,J!$A$1:$A$200,0),MATCH(O$5,J!$A$1:$ZZ$1,0))&lt;&gt;"",INDEX(J!$A$1:$ZZ$200,MATCH($E36,J!$A$1:$A$200,0),MATCH(O$5,J!$A$1:$ZZ$1,0)),NA()),NA())))</f>
        <v>2665.6</v>
      </c>
      <c r="P36">
        <f ca="1">IF($R$3&lt;&gt;"",NA(),IF(OR($E36&lt;$B$2,$E36&gt;$B$3),NA(),IFERROR(IF(INDEX(J!$A$1:$ZZ$200,MATCH($E36,J!$A$1:$A$200,0),MATCH(P$5,J!$A$1:$ZZ$1,0))&lt;&gt;"",INDEX(J!$A$1:$ZZ$200,MATCH($E36,J!$A$1:$A$200,0),MATCH(P$5,J!$A$1:$ZZ$1,0)),NA()),NA())))</f>
        <v>2693.87</v>
      </c>
      <c r="Q36">
        <f ca="1">IF($R$3&lt;&gt;"",NA(),IF(OR($E36&lt;$B$2,$E36&gt;$B$3),NA(),IFERROR(IF(INDEX(J!$A$1:$ZZ$200,MATCH($E36,J!$A$1:$A$200,0),MATCH(Q$5,J!$A$1:$ZZ$1,0))&lt;&gt;"",INDEX(J!$A$1:$ZZ$200,MATCH($E36,J!$A$1:$A$200,0),MATCH(Q$5,J!$A$1:$ZZ$1,0)),NA()),NA())))</f>
        <v>2720.21</v>
      </c>
      <c r="R36">
        <f t="shared" ca="1" si="7"/>
        <v>54.610000000000127</v>
      </c>
      <c r="S36" t="e">
        <f t="shared" ca="1" si="8"/>
        <v>#N/A</v>
      </c>
    </row>
    <row r="37" spans="3:19">
      <c r="C37" t="str">
        <f t="shared" ca="1" si="4"/>
        <v/>
      </c>
      <c r="D37">
        <f t="shared" ca="1" si="5"/>
        <v>2000</v>
      </c>
      <c r="E37">
        <v>2000</v>
      </c>
      <c r="F37" s="51">
        <f ca="1">IF(OR($E37&lt;$B$2,$E37&gt;$B$3),NA(),IFERROR(IF(INDEX(J!$A$1:$ZZ$200,MATCH($E37,J!$A$1:$A$200,0),MATCH(F$5,J!$A$1:$ZZ$1,0))&lt;&gt;"",INDEX(J!$A$1:$ZZ$200,MATCH($E37,J!$A$1:$A$200,0),MATCH(F$5,J!$A$1:$ZZ$1,0)),NA()),NA()))</f>
        <v>1.56</v>
      </c>
      <c r="G37" s="51">
        <f ca="1">IF(OR($E37&lt;$B$2,$E37&gt;$B$3),NA(),IFERROR(IF(INDEX(J!$A$1:$ZZ$200,MATCH($E37,J!$A$1:$A$200,0),MATCH(G$5,J!$A$1:$ZZ$1,0))&lt;&gt;"",INDEX(J!$A$1:$ZZ$200,MATCH($E37,J!$A$1:$A$200,0),MATCH(G$5,J!$A$1:$ZZ$1,0)),NA()),NA()))</f>
        <v>0.95</v>
      </c>
      <c r="H37" s="51">
        <f ca="1">IF(OR($E37&lt;$B$2,$E37&gt;$B$3),NA(),IFERROR(IF(INDEX(J!$A$1:$ZZ$200,MATCH($E37,J!$A$1:$A$200,0),MATCH(H$5,J!$A$1:$ZZ$1,0))&lt;&gt;"",INDEX(J!$A$1:$ZZ$200,MATCH($E37,J!$A$1:$A$200,0),MATCH(H$5,J!$A$1:$ZZ$1,0)),NA()),NA()))</f>
        <v>-0.33</v>
      </c>
      <c r="I37" s="51">
        <f ca="1">IF(OR($E37&lt;$B$2,$E37&gt;$B$3),NA(),IFERROR(IF(INDEX(J!$A$1:$ZZ$200,MATCH($E37,J!$A$1:$A$200,0),MATCH(I$5,J!$A$1:$ZZ$1,0))&lt;&gt;"",INDEX(J!$A$1:$ZZ$200,MATCH($E37,J!$A$1:$A$200,0),MATCH(I$5,J!$A$1:$ZZ$1,0)),NA()),NA()))</f>
        <v>0.93</v>
      </c>
      <c r="J37" s="51" t="e">
        <f ca="1">IF(OR($E37&lt;$B$2,$E37&gt;$B$3),NA(),IFERROR(IF(INDEX(J!$A$1:$ZZ$200,MATCH($E37,J!$A$1:$A$200,0),MATCH(J$5,J!$A$1:$ZZ$1,0))&lt;&gt;"",INDEX(J!$A$1:$ZZ$200,MATCH($E37,J!$A$1:$A$200,0),MATCH(J$5,J!$A$1:$ZZ$1,0)),NA()),NA()))</f>
        <v>#N/A</v>
      </c>
      <c r="K37" t="e">
        <f t="shared" si="1"/>
        <v>#N/A</v>
      </c>
      <c r="M37" t="str">
        <f t="shared" ca="1" si="6"/>
        <v/>
      </c>
      <c r="N37">
        <f t="shared" ca="1" si="2"/>
        <v>2000</v>
      </c>
      <c r="O37">
        <f ca="1">IF($R$3&lt;&gt;"",NA(),IF(OR($E37&lt;$B$2,$E37&gt;$B$3),NA(),IFERROR(IF(INDEX(J!$A$1:$ZZ$200,MATCH($E37,J!$A$1:$A$200,0),MATCH(O$5,J!$A$1:$ZZ$1,0))&lt;&gt;"",INDEX(J!$A$1:$ZZ$200,MATCH($E37,J!$A$1:$A$200,0),MATCH(O$5,J!$A$1:$ZZ$1,0)),NA()),NA())))</f>
        <v>2707.26</v>
      </c>
      <c r="P37">
        <f ca="1">IF($R$3&lt;&gt;"",NA(),IF(OR($E37&lt;$B$2,$E37&gt;$B$3),NA(),IFERROR(IF(INDEX(J!$A$1:$ZZ$200,MATCH($E37,J!$A$1:$A$200,0),MATCH(P$5,J!$A$1:$ZZ$1,0))&lt;&gt;"",INDEX(J!$A$1:$ZZ$200,MATCH($E37,J!$A$1:$A$200,0),MATCH(P$5,J!$A$1:$ZZ$1,0)),NA()),NA())))</f>
        <v>2735.76</v>
      </c>
      <c r="Q37">
        <f ca="1">IF($R$3&lt;&gt;"",NA(),IF(OR($E37&lt;$B$2,$E37&gt;$B$3),NA(),IFERROR(IF(INDEX(J!$A$1:$ZZ$200,MATCH($E37,J!$A$1:$A$200,0),MATCH(Q$5,J!$A$1:$ZZ$1,0))&lt;&gt;"",INDEX(J!$A$1:$ZZ$200,MATCH($E37,J!$A$1:$A$200,0),MATCH(Q$5,J!$A$1:$ZZ$1,0)),NA()),NA())))</f>
        <v>2765.39</v>
      </c>
      <c r="R37">
        <f t="shared" ca="1" si="7"/>
        <v>58.129999999999654</v>
      </c>
      <c r="S37" t="e">
        <f t="shared" ca="1" si="8"/>
        <v>#N/A</v>
      </c>
    </row>
    <row r="38" spans="3:19">
      <c r="C38" t="str">
        <f t="shared" ca="1" si="4"/>
        <v/>
      </c>
      <c r="D38">
        <f t="shared" ca="1" si="5"/>
        <v>2001</v>
      </c>
      <c r="E38">
        <v>2001</v>
      </c>
      <c r="F38" s="51">
        <f ca="1">IF(OR($E38&lt;$B$2,$E38&gt;$B$3),NA(),IFERROR(IF(INDEX(J!$A$1:$ZZ$200,MATCH($E38,J!$A$1:$A$200,0),MATCH(F$5,J!$A$1:$ZZ$1,0))&lt;&gt;"",INDEX(J!$A$1:$ZZ$200,MATCH($E38,J!$A$1:$A$200,0),MATCH(F$5,J!$A$1:$ZZ$1,0)),NA()),NA()))</f>
        <v>1.7</v>
      </c>
      <c r="G38" s="51">
        <f ca="1">IF(OR($E38&lt;$B$2,$E38&gt;$B$3),NA(),IFERROR(IF(INDEX(J!$A$1:$ZZ$200,MATCH($E38,J!$A$1:$A$200,0),MATCH(G$5,J!$A$1:$ZZ$1,0))&lt;&gt;"",INDEX(J!$A$1:$ZZ$200,MATCH($E38,J!$A$1:$A$200,0),MATCH(G$5,J!$A$1:$ZZ$1,0)),NA()),NA()))</f>
        <v>0.76</v>
      </c>
      <c r="H38" s="51">
        <f ca="1">IF(OR($E38&lt;$B$2,$E38&gt;$B$3),NA(),IFERROR(IF(INDEX(J!$A$1:$ZZ$200,MATCH($E38,J!$A$1:$A$200,0),MATCH(H$5,J!$A$1:$ZZ$1,0))&lt;&gt;"",INDEX(J!$A$1:$ZZ$200,MATCH($E38,J!$A$1:$A$200,0),MATCH(H$5,J!$A$1:$ZZ$1,0)),NA()),NA()))</f>
        <v>0.1</v>
      </c>
      <c r="I38" s="51">
        <f ca="1">IF(OR($E38&lt;$B$2,$E38&gt;$B$3),NA(),IFERROR(IF(INDEX(J!$A$1:$ZZ$200,MATCH($E38,J!$A$1:$A$200,0),MATCH(I$5,J!$A$1:$ZZ$1,0))&lt;&gt;"",INDEX(J!$A$1:$ZZ$200,MATCH($E38,J!$A$1:$A$200,0),MATCH(I$5,J!$A$1:$ZZ$1,0)),NA()),NA()))</f>
        <v>0.83</v>
      </c>
      <c r="J38" s="51" t="e">
        <f ca="1">IF(OR($E38&lt;$B$2,$E38&gt;$B$3),NA(),IFERROR(IF(INDEX(J!$A$1:$ZZ$200,MATCH($E38,J!$A$1:$A$200,0),MATCH(J$5,J!$A$1:$ZZ$1,0))&lt;&gt;"",INDEX(J!$A$1:$ZZ$200,MATCH($E38,J!$A$1:$A$200,0),MATCH(J$5,J!$A$1:$ZZ$1,0)),NA()),NA()))</f>
        <v>#N/A</v>
      </c>
      <c r="K38" t="e">
        <f t="shared" si="1"/>
        <v>#N/A</v>
      </c>
      <c r="M38" t="str">
        <f t="shared" ca="1" si="6"/>
        <v/>
      </c>
      <c r="N38">
        <f t="shared" ca="1" si="2"/>
        <v>2001</v>
      </c>
      <c r="O38">
        <f ca="1">IF($R$3&lt;&gt;"",NA(),IF(OR($E38&lt;$B$2,$E38&gt;$B$3),NA(),IFERROR(IF(INDEX(J!$A$1:$ZZ$200,MATCH($E38,J!$A$1:$A$200,0),MATCH(O$5,J!$A$1:$ZZ$1,0))&lt;&gt;"",INDEX(J!$A$1:$ZZ$200,MATCH($E38,J!$A$1:$A$200,0),MATCH(O$5,J!$A$1:$ZZ$1,0)),NA()),NA())))</f>
        <v>2753.57</v>
      </c>
      <c r="P38">
        <f ca="1">IF($R$3&lt;&gt;"",NA(),IF(OR($E38&lt;$B$2,$E38&gt;$B$3),NA(),IFERROR(IF(INDEX(J!$A$1:$ZZ$200,MATCH($E38,J!$A$1:$A$200,0),MATCH(P$5,J!$A$1:$ZZ$1,0))&lt;&gt;"",INDEX(J!$A$1:$ZZ$200,MATCH($E38,J!$A$1:$A$200,0),MATCH(P$5,J!$A$1:$ZZ$1,0)),NA()),NA())))</f>
        <v>2782.32</v>
      </c>
      <c r="Q38">
        <f ca="1">IF($R$3&lt;&gt;"",NA(),IF(OR($E38&lt;$B$2,$E38&gt;$B$3),NA(),IFERROR(IF(INDEX(J!$A$1:$ZZ$200,MATCH($E38,J!$A$1:$A$200,0),MATCH(Q$5,J!$A$1:$ZZ$1,0))&lt;&gt;"",INDEX(J!$A$1:$ZZ$200,MATCH($E38,J!$A$1:$A$200,0),MATCH(Q$5,J!$A$1:$ZZ$1,0)),NA()),NA())))</f>
        <v>2814.59</v>
      </c>
      <c r="R38">
        <f t="shared" ca="1" si="7"/>
        <v>61.019999999999982</v>
      </c>
      <c r="S38" t="e">
        <f t="shared" ca="1" si="8"/>
        <v>#N/A</v>
      </c>
    </row>
    <row r="39" spans="3:19">
      <c r="C39" t="str">
        <f t="shared" ca="1" si="4"/>
        <v/>
      </c>
      <c r="D39">
        <f t="shared" ca="1" si="5"/>
        <v>2002</v>
      </c>
      <c r="E39">
        <v>2002</v>
      </c>
      <c r="F39" s="51">
        <f ca="1">IF(OR($E39&lt;$B$2,$E39&gt;$B$3),NA(),IFERROR(IF(INDEX(J!$A$1:$ZZ$200,MATCH($E39,J!$A$1:$A$200,0),MATCH(F$5,J!$A$1:$ZZ$1,0))&lt;&gt;"",INDEX(J!$A$1:$ZZ$200,MATCH($E39,J!$A$1:$A$200,0),MATCH(F$5,J!$A$1:$ZZ$1,0)),NA()),NA()))</f>
        <v>1.27</v>
      </c>
      <c r="G39" s="51">
        <f ca="1">IF(OR($E39&lt;$B$2,$E39&gt;$B$3),NA(),IFERROR(IF(INDEX(J!$A$1:$ZZ$200,MATCH($E39,J!$A$1:$A$200,0),MATCH(G$5,J!$A$1:$ZZ$1,0))&lt;&gt;"",INDEX(J!$A$1:$ZZ$200,MATCH($E39,J!$A$1:$A$200,0),MATCH(G$5,J!$A$1:$ZZ$1,0)),NA()),NA()))</f>
        <v>0.62</v>
      </c>
      <c r="H39" s="51">
        <f ca="1">IF(OR($E39&lt;$B$2,$E39&gt;$B$3),NA(),IFERROR(IF(INDEX(J!$A$1:$ZZ$200,MATCH($E39,J!$A$1:$A$200,0),MATCH(H$5,J!$A$1:$ZZ$1,0))&lt;&gt;"",INDEX(J!$A$1:$ZZ$200,MATCH($E39,J!$A$1:$A$200,0),MATCH(H$5,J!$A$1:$ZZ$1,0)),NA()),NA()))</f>
        <v>0.13</v>
      </c>
      <c r="I39" s="51">
        <f ca="1">IF(OR($E39&lt;$B$2,$E39&gt;$B$3),NA(),IFERROR(IF(INDEX(J!$A$1:$ZZ$200,MATCH($E39,J!$A$1:$A$200,0),MATCH(I$5,J!$A$1:$ZZ$1,0))&lt;&gt;"",INDEX(J!$A$1:$ZZ$200,MATCH($E39,J!$A$1:$A$200,0),MATCH(I$5,J!$A$1:$ZZ$1,0)),NA()),NA()))</f>
        <v>0.52</v>
      </c>
      <c r="J39" s="51" t="e">
        <f ca="1">IF(OR($E39&lt;$B$2,$E39&gt;$B$3),NA(),IFERROR(IF(INDEX(J!$A$1:$ZZ$200,MATCH($E39,J!$A$1:$A$200,0),MATCH(J$5,J!$A$1:$ZZ$1,0))&lt;&gt;"",INDEX(J!$A$1:$ZZ$200,MATCH($E39,J!$A$1:$A$200,0),MATCH(J$5,J!$A$1:$ZZ$1,0)),NA()),NA()))</f>
        <v>#N/A</v>
      </c>
      <c r="K39" t="e">
        <f t="shared" ref="K39:K70" si="9">IF((20 &amp; RIGHT($A$1,2))*1=E39,-999999,IF((20 &amp; RIGHT($A$1,2))*1=E40,99999,NA()))</f>
        <v>#N/A</v>
      </c>
      <c r="M39" t="str">
        <f t="shared" ca="1" si="6"/>
        <v/>
      </c>
      <c r="N39">
        <f t="shared" ref="N39:N70" ca="1" si="10">IF(ISERROR($M39),"",$E39)</f>
        <v>2002</v>
      </c>
      <c r="O39">
        <f ca="1">IF($R$3&lt;&gt;"",NA(),IF(OR($E39&lt;$B$2,$E39&gt;$B$3),NA(),IFERROR(IF(INDEX(J!$A$1:$ZZ$200,MATCH($E39,J!$A$1:$A$200,0),MATCH(O$5,J!$A$1:$ZZ$1,0))&lt;&gt;"",INDEX(J!$A$1:$ZZ$200,MATCH($E39,J!$A$1:$A$200,0),MATCH(O$5,J!$A$1:$ZZ$1,0)),NA()),NA())))</f>
        <v>2787.62</v>
      </c>
      <c r="P39">
        <f ca="1">IF($R$3&lt;&gt;"",NA(),IF(OR($E39&lt;$B$2,$E39&gt;$B$3),NA(),IFERROR(IF(INDEX(J!$A$1:$ZZ$200,MATCH($E39,J!$A$1:$A$200,0),MATCH(P$5,J!$A$1:$ZZ$1,0))&lt;&gt;"",INDEX(J!$A$1:$ZZ$200,MATCH($E39,J!$A$1:$A$200,0),MATCH(P$5,J!$A$1:$ZZ$1,0)),NA()),NA())))</f>
        <v>2817.77</v>
      </c>
      <c r="Q39">
        <f ca="1">IF($R$3&lt;&gt;"",NA(),IF(OR($E39&lt;$B$2,$E39&gt;$B$3),NA(),IFERROR(IF(INDEX(J!$A$1:$ZZ$200,MATCH($E39,J!$A$1:$A$200,0),MATCH(Q$5,J!$A$1:$ZZ$1,0))&lt;&gt;"",INDEX(J!$A$1:$ZZ$200,MATCH($E39,J!$A$1:$A$200,0),MATCH(Q$5,J!$A$1:$ZZ$1,0)),NA()),NA())))</f>
        <v>2851.07</v>
      </c>
      <c r="R39">
        <f t="shared" ca="1" si="7"/>
        <v>63.450000000000273</v>
      </c>
      <c r="S39" t="e">
        <f t="shared" ca="1" si="8"/>
        <v>#N/A</v>
      </c>
    </row>
    <row r="40" spans="3:19">
      <c r="C40" t="str">
        <f t="shared" ca="1" si="4"/>
        <v/>
      </c>
      <c r="D40">
        <f t="shared" ca="1" si="5"/>
        <v>2003</v>
      </c>
      <c r="E40">
        <v>2003</v>
      </c>
      <c r="F40" s="51">
        <f ca="1">IF(OR($E40&lt;$B$2,$E40&gt;$B$3),NA(),IFERROR(IF(INDEX(J!$A$1:$ZZ$200,MATCH($E40,J!$A$1:$A$200,0),MATCH(F$5,J!$A$1:$ZZ$1,0))&lt;&gt;"",INDEX(J!$A$1:$ZZ$200,MATCH($E40,J!$A$1:$A$200,0),MATCH(F$5,J!$A$1:$ZZ$1,0)),NA()),NA()))</f>
        <v>1.1399999999999999</v>
      </c>
      <c r="G40" s="51">
        <f ca="1">IF(OR($E40&lt;$B$2,$E40&gt;$B$3),NA(),IFERROR(IF(INDEX(J!$A$1:$ZZ$200,MATCH($E40,J!$A$1:$A$200,0),MATCH(G$5,J!$A$1:$ZZ$1,0))&lt;&gt;"",INDEX(J!$A$1:$ZZ$200,MATCH($E40,J!$A$1:$A$200,0),MATCH(G$5,J!$A$1:$ZZ$1,0)),NA()),NA()))</f>
        <v>0.5</v>
      </c>
      <c r="H40" s="51">
        <f ca="1">IF(OR($E40&lt;$B$2,$E40&gt;$B$3),NA(),IFERROR(IF(INDEX(J!$A$1:$ZZ$200,MATCH($E40,J!$A$1:$A$200,0),MATCH(H$5,J!$A$1:$ZZ$1,0))&lt;&gt;"",INDEX(J!$A$1:$ZZ$200,MATCH($E40,J!$A$1:$A$200,0),MATCH(H$5,J!$A$1:$ZZ$1,0)),NA()),NA()))</f>
        <v>0.22</v>
      </c>
      <c r="I40" s="51">
        <f ca="1">IF(OR($E40&lt;$B$2,$E40&gt;$B$3),NA(),IFERROR(IF(INDEX(J!$A$1:$ZZ$200,MATCH($E40,J!$A$1:$A$200,0),MATCH(I$5,J!$A$1:$ZZ$1,0))&lt;&gt;"",INDEX(J!$A$1:$ZZ$200,MATCH($E40,J!$A$1:$A$200,0),MATCH(I$5,J!$A$1:$ZZ$1,0)),NA()),NA()))</f>
        <v>0.42</v>
      </c>
      <c r="J40" s="51" t="e">
        <f ca="1">IF(OR($E40&lt;$B$2,$E40&gt;$B$3),NA(),IFERROR(IF(INDEX(J!$A$1:$ZZ$200,MATCH($E40,J!$A$1:$A$200,0),MATCH(J$5,J!$A$1:$ZZ$1,0))&lt;&gt;"",INDEX(J!$A$1:$ZZ$200,MATCH($E40,J!$A$1:$A$200,0),MATCH(J$5,J!$A$1:$ZZ$1,0)),NA()),NA()))</f>
        <v>#N/A</v>
      </c>
      <c r="K40" t="e">
        <f t="shared" si="9"/>
        <v>#N/A</v>
      </c>
      <c r="M40" t="str">
        <f t="shared" ca="1" si="6"/>
        <v/>
      </c>
      <c r="N40">
        <f t="shared" ca="1" si="10"/>
        <v>2003</v>
      </c>
      <c r="O40">
        <f ca="1">IF($R$3&lt;&gt;"",NA(),IF(OR($E40&lt;$B$2,$E40&gt;$B$3),NA(),IFERROR(IF(INDEX(J!$A$1:$ZZ$200,MATCH($E40,J!$A$1:$A$200,0),MATCH(O$5,J!$A$1:$ZZ$1,0))&lt;&gt;"",INDEX(J!$A$1:$ZZ$200,MATCH($E40,J!$A$1:$A$200,0),MATCH(O$5,J!$A$1:$ZZ$1,0)),NA()),NA())))</f>
        <v>2819.95</v>
      </c>
      <c r="P40">
        <f ca="1">IF($R$3&lt;&gt;"",NA(),IF(OR($E40&lt;$B$2,$E40&gt;$B$3),NA(),IFERROR(IF(INDEX(J!$A$1:$ZZ$200,MATCH($E40,J!$A$1:$A$200,0),MATCH(P$5,J!$A$1:$ZZ$1,0))&lt;&gt;"",INDEX(J!$A$1:$ZZ$200,MATCH($E40,J!$A$1:$A$200,0),MATCH(P$5,J!$A$1:$ZZ$1,0)),NA()),NA())))</f>
        <v>2850.23</v>
      </c>
      <c r="Q40">
        <f ca="1">IF($R$3&lt;&gt;"",NA(),IF(OR($E40&lt;$B$2,$E40&gt;$B$3),NA(),IFERROR(IF(INDEX(J!$A$1:$ZZ$200,MATCH($E40,J!$A$1:$A$200,0),MATCH(Q$5,J!$A$1:$ZZ$1,0))&lt;&gt;"",INDEX(J!$A$1:$ZZ$200,MATCH($E40,J!$A$1:$A$200,0),MATCH(Q$5,J!$A$1:$ZZ$1,0)),NA()),NA())))</f>
        <v>2884.35</v>
      </c>
      <c r="R40">
        <f t="shared" ca="1" si="7"/>
        <v>64.400000000000091</v>
      </c>
      <c r="S40" t="e">
        <f t="shared" ca="1" si="8"/>
        <v>#N/A</v>
      </c>
    </row>
    <row r="41" spans="3:19">
      <c r="C41" t="str">
        <f t="shared" ca="1" si="4"/>
        <v/>
      </c>
      <c r="D41">
        <f t="shared" ca="1" si="5"/>
        <v>2004</v>
      </c>
      <c r="E41">
        <v>2004</v>
      </c>
      <c r="F41" s="51">
        <f ca="1">IF(OR($E41&lt;$B$2,$E41&gt;$B$3),NA(),IFERROR(IF(INDEX(J!$A$1:$ZZ$200,MATCH($E41,J!$A$1:$A$200,0),MATCH(F$5,J!$A$1:$ZZ$1,0))&lt;&gt;"",INDEX(J!$A$1:$ZZ$200,MATCH($E41,J!$A$1:$A$200,0),MATCH(F$5,J!$A$1:$ZZ$1,0)),NA()),NA()))</f>
        <v>1.22</v>
      </c>
      <c r="G41" s="51">
        <f ca="1">IF(OR($E41&lt;$B$2,$E41&gt;$B$3),NA(),IFERROR(IF(INDEX(J!$A$1:$ZZ$200,MATCH($E41,J!$A$1:$A$200,0),MATCH(G$5,J!$A$1:$ZZ$1,0))&lt;&gt;"",INDEX(J!$A$1:$ZZ$200,MATCH($E41,J!$A$1:$A$200,0),MATCH(G$5,J!$A$1:$ZZ$1,0)),NA()),NA()))</f>
        <v>0.45</v>
      </c>
      <c r="H41" s="51">
        <f ca="1">IF(OR($E41&lt;$B$2,$E41&gt;$B$3),NA(),IFERROR(IF(INDEX(J!$A$1:$ZZ$200,MATCH($E41,J!$A$1:$A$200,0),MATCH(H$5,J!$A$1:$ZZ$1,0))&lt;&gt;"",INDEX(J!$A$1:$ZZ$200,MATCH($E41,J!$A$1:$A$200,0),MATCH(H$5,J!$A$1:$ZZ$1,0)),NA()),NA()))</f>
        <v>0.06</v>
      </c>
      <c r="I41" s="51">
        <f ca="1">IF(OR($E41&lt;$B$2,$E41&gt;$B$3),NA(),IFERROR(IF(INDEX(J!$A$1:$ZZ$200,MATCH($E41,J!$A$1:$A$200,0),MATCH(I$5,J!$A$1:$ZZ$1,0))&lt;&gt;"",INDEX(J!$A$1:$ZZ$200,MATCH($E41,J!$A$1:$A$200,0),MATCH(I$5,J!$A$1:$ZZ$1,0)),NA()),NA()))</f>
        <v>0.69</v>
      </c>
      <c r="J41" s="51" t="e">
        <f ca="1">IF(OR($E41&lt;$B$2,$E41&gt;$B$3),NA(),IFERROR(IF(INDEX(J!$A$1:$ZZ$200,MATCH($E41,J!$A$1:$A$200,0),MATCH(J$5,J!$A$1:$ZZ$1,0))&lt;&gt;"",INDEX(J!$A$1:$ZZ$200,MATCH($E41,J!$A$1:$A$200,0),MATCH(J$5,J!$A$1:$ZZ$1,0)),NA()),NA()))</f>
        <v>#N/A</v>
      </c>
      <c r="K41" t="e">
        <f t="shared" si="9"/>
        <v>#N/A</v>
      </c>
      <c r="M41" t="str">
        <f t="shared" ca="1" si="6"/>
        <v/>
      </c>
      <c r="N41">
        <f t="shared" ca="1" si="10"/>
        <v>2004</v>
      </c>
      <c r="O41">
        <f ca="1">IF($R$3&lt;&gt;"",NA(),IF(OR($E41&lt;$B$2,$E41&gt;$B$3),NA(),IFERROR(IF(INDEX(J!$A$1:$ZZ$200,MATCH($E41,J!$A$1:$A$200,0),MATCH(O$5,J!$A$1:$ZZ$1,0))&lt;&gt;"",INDEX(J!$A$1:$ZZ$200,MATCH($E41,J!$A$1:$A$200,0),MATCH(O$5,J!$A$1:$ZZ$1,0)),NA()),NA())))</f>
        <v>2857.04</v>
      </c>
      <c r="P41">
        <f ca="1">IF($R$3&lt;&gt;"",NA(),IF(OR($E41&lt;$B$2,$E41&gt;$B$3),NA(),IFERROR(IF(INDEX(J!$A$1:$ZZ$200,MATCH($E41,J!$A$1:$A$200,0),MATCH(P$5,J!$A$1:$ZZ$1,0))&lt;&gt;"",INDEX(J!$A$1:$ZZ$200,MATCH($E41,J!$A$1:$A$200,0),MATCH(P$5,J!$A$1:$ZZ$1,0)),NA()),NA())))</f>
        <v>2885.14</v>
      </c>
      <c r="Q41">
        <f ca="1">IF($R$3&lt;&gt;"",NA(),IF(OR($E41&lt;$B$2,$E41&gt;$B$3),NA(),IFERROR(IF(INDEX(J!$A$1:$ZZ$200,MATCH($E41,J!$A$1:$A$200,0),MATCH(Q$5,J!$A$1:$ZZ$1,0))&lt;&gt;"",INDEX(J!$A$1:$ZZ$200,MATCH($E41,J!$A$1:$A$200,0),MATCH(Q$5,J!$A$1:$ZZ$1,0)),NA()),NA())))</f>
        <v>2917.72</v>
      </c>
      <c r="R41">
        <f t="shared" ca="1" si="7"/>
        <v>60.679999999999836</v>
      </c>
      <c r="S41" t="e">
        <f t="shared" ca="1" si="8"/>
        <v>#N/A</v>
      </c>
    </row>
    <row r="42" spans="3:19">
      <c r="C42" t="str">
        <f t="shared" ca="1" si="4"/>
        <v/>
      </c>
      <c r="D42">
        <f t="shared" ca="1" si="5"/>
        <v>2005</v>
      </c>
      <c r="E42">
        <v>2005</v>
      </c>
      <c r="F42" s="51">
        <f ca="1">IF(OR($E42&lt;$B$2,$E42&gt;$B$3),NA(),IFERROR(IF(INDEX(J!$A$1:$ZZ$200,MATCH($E42,J!$A$1:$A$200,0),MATCH(F$5,J!$A$1:$ZZ$1,0))&lt;&gt;"",INDEX(J!$A$1:$ZZ$200,MATCH($E42,J!$A$1:$A$200,0),MATCH(F$5,J!$A$1:$ZZ$1,0)),NA()),NA()))</f>
        <v>1.81</v>
      </c>
      <c r="G42" s="51">
        <f ca="1">IF(OR($E42&lt;$B$2,$E42&gt;$B$3),NA(),IFERROR(IF(INDEX(J!$A$1:$ZZ$200,MATCH($E42,J!$A$1:$A$200,0),MATCH(G$5,J!$A$1:$ZZ$1,0))&lt;&gt;"",INDEX(J!$A$1:$ZZ$200,MATCH($E42,J!$A$1:$A$200,0),MATCH(G$5,J!$A$1:$ZZ$1,0)),NA()),NA()))</f>
        <v>0.43</v>
      </c>
      <c r="H42" s="51">
        <f ca="1">IF(OR($E42&lt;$B$2,$E42&gt;$B$3),NA(),IFERROR(IF(INDEX(J!$A$1:$ZZ$200,MATCH($E42,J!$A$1:$A$200,0),MATCH(H$5,J!$A$1:$ZZ$1,0))&lt;&gt;"",INDEX(J!$A$1:$ZZ$200,MATCH($E42,J!$A$1:$A$200,0),MATCH(H$5,J!$A$1:$ZZ$1,0)),NA()),NA()))</f>
        <v>0.39</v>
      </c>
      <c r="I42" s="51">
        <f ca="1">IF(OR($E42&lt;$B$2,$E42&gt;$B$3),NA(),IFERROR(IF(INDEX(J!$A$1:$ZZ$200,MATCH($E42,J!$A$1:$A$200,0),MATCH(I$5,J!$A$1:$ZZ$1,0))&lt;&gt;"",INDEX(J!$A$1:$ZZ$200,MATCH($E42,J!$A$1:$A$200,0),MATCH(I$5,J!$A$1:$ZZ$1,0)),NA()),NA()))</f>
        <v>1</v>
      </c>
      <c r="J42" s="51" t="e">
        <f ca="1">IF(OR($E42&lt;$B$2,$E42&gt;$B$3),NA(),IFERROR(IF(INDEX(J!$A$1:$ZZ$200,MATCH($E42,J!$A$1:$A$200,0),MATCH(J$5,J!$A$1:$ZZ$1,0))&lt;&gt;"",INDEX(J!$A$1:$ZZ$200,MATCH($E42,J!$A$1:$A$200,0),MATCH(J$5,J!$A$1:$ZZ$1,0)),NA()),NA()))</f>
        <v>#N/A</v>
      </c>
      <c r="K42" t="e">
        <f t="shared" si="9"/>
        <v>#N/A</v>
      </c>
      <c r="M42" t="str">
        <f t="shared" ca="1" si="6"/>
        <v/>
      </c>
      <c r="N42">
        <f t="shared" ca="1" si="10"/>
        <v>2005</v>
      </c>
      <c r="O42">
        <f ca="1">IF($R$3&lt;&gt;"",NA(),IF(OR($E42&lt;$B$2,$E42&gt;$B$3),NA(),IFERROR(IF(INDEX(J!$A$1:$ZZ$200,MATCH($E42,J!$A$1:$A$200,0),MATCH(O$5,J!$A$1:$ZZ$1,0))&lt;&gt;"",INDEX(J!$A$1:$ZZ$200,MATCH($E42,J!$A$1:$A$200,0),MATCH(O$5,J!$A$1:$ZZ$1,0)),NA()),NA())))</f>
        <v>2908.13</v>
      </c>
      <c r="P42">
        <f ca="1">IF($R$3&lt;&gt;"",NA(),IF(OR($E42&lt;$B$2,$E42&gt;$B$3),NA(),IFERROR(IF(INDEX(J!$A$1:$ZZ$200,MATCH($E42,J!$A$1:$A$200,0),MATCH(P$5,J!$A$1:$ZZ$1,0))&lt;&gt;"",INDEX(J!$A$1:$ZZ$200,MATCH($E42,J!$A$1:$A$200,0),MATCH(P$5,J!$A$1:$ZZ$1,0)),NA()),NA())))</f>
        <v>2937.84</v>
      </c>
      <c r="Q42">
        <f ca="1">IF($R$3&lt;&gt;"",NA(),IF(OR($E42&lt;$B$2,$E42&gt;$B$3),NA(),IFERROR(IF(INDEX(J!$A$1:$ZZ$200,MATCH($E42,J!$A$1:$A$200,0),MATCH(Q$5,J!$A$1:$ZZ$1,0))&lt;&gt;"",INDEX(J!$A$1:$ZZ$200,MATCH($E42,J!$A$1:$A$200,0),MATCH(Q$5,J!$A$1:$ZZ$1,0)),NA()),NA())))</f>
        <v>2970.65</v>
      </c>
      <c r="R42">
        <f t="shared" ca="1" si="7"/>
        <v>62.519999999999982</v>
      </c>
      <c r="S42" t="e">
        <f t="shared" ca="1" si="8"/>
        <v>#N/A</v>
      </c>
    </row>
    <row r="43" spans="3:19">
      <c r="C43" t="str">
        <f t="shared" ca="1" si="4"/>
        <v/>
      </c>
      <c r="D43">
        <f t="shared" ca="1" si="5"/>
        <v>2006</v>
      </c>
      <c r="E43">
        <v>2006</v>
      </c>
      <c r="F43" s="51">
        <f ca="1">IF(OR($E43&lt;$B$2,$E43&gt;$B$3),NA(),IFERROR(IF(INDEX(J!$A$1:$ZZ$200,MATCH($E43,J!$A$1:$A$200,0),MATCH(F$5,J!$A$1:$ZZ$1,0))&lt;&gt;"",INDEX(J!$A$1:$ZZ$200,MATCH($E43,J!$A$1:$A$200,0),MATCH(F$5,J!$A$1:$ZZ$1,0)),NA()),NA()))</f>
        <v>1.72</v>
      </c>
      <c r="G43" s="51">
        <f ca="1">IF(OR($E43&lt;$B$2,$E43&gt;$B$3),NA(),IFERROR(IF(INDEX(J!$A$1:$ZZ$200,MATCH($E43,J!$A$1:$A$200,0),MATCH(G$5,J!$A$1:$ZZ$1,0))&lt;&gt;"",INDEX(J!$A$1:$ZZ$200,MATCH($E43,J!$A$1:$A$200,0),MATCH(G$5,J!$A$1:$ZZ$1,0)),NA()),NA()))</f>
        <v>0.47</v>
      </c>
      <c r="H43" s="51">
        <f ca="1">IF(OR($E43&lt;$B$2,$E43&gt;$B$3),NA(),IFERROR(IF(INDEX(J!$A$1:$ZZ$200,MATCH($E43,J!$A$1:$A$200,0),MATCH(H$5,J!$A$1:$ZZ$1,0))&lt;&gt;"",INDEX(J!$A$1:$ZZ$200,MATCH($E43,J!$A$1:$A$200,0),MATCH(H$5,J!$A$1:$ZZ$1,0)),NA()),NA()))</f>
        <v>0.52</v>
      </c>
      <c r="I43" s="51">
        <f ca="1">IF(OR($E43&lt;$B$2,$E43&gt;$B$3),NA(),IFERROR(IF(INDEX(J!$A$1:$ZZ$200,MATCH($E43,J!$A$1:$A$200,0),MATCH(I$5,J!$A$1:$ZZ$1,0))&lt;&gt;"",INDEX(J!$A$1:$ZZ$200,MATCH($E43,J!$A$1:$A$200,0),MATCH(I$5,J!$A$1:$ZZ$1,0)),NA()),NA()))</f>
        <v>0.73</v>
      </c>
      <c r="J43" s="51" t="e">
        <f ca="1">IF(OR($E43&lt;$B$2,$E43&gt;$B$3),NA(),IFERROR(IF(INDEX(J!$A$1:$ZZ$200,MATCH($E43,J!$A$1:$A$200,0),MATCH(J$5,J!$A$1:$ZZ$1,0))&lt;&gt;"",INDEX(J!$A$1:$ZZ$200,MATCH($E43,J!$A$1:$A$200,0),MATCH(J$5,J!$A$1:$ZZ$1,0)),NA()),NA()))</f>
        <v>#N/A</v>
      </c>
      <c r="K43" t="e">
        <f t="shared" si="9"/>
        <v>#N/A</v>
      </c>
      <c r="M43" t="str">
        <f t="shared" ca="1" si="6"/>
        <v/>
      </c>
      <c r="N43">
        <f t="shared" ca="1" si="10"/>
        <v>2006</v>
      </c>
      <c r="O43">
        <f ca="1">IF($R$3&lt;&gt;"",NA(),IF(OR($E43&lt;$B$2,$E43&gt;$B$3),NA(),IFERROR(IF(INDEX(J!$A$1:$ZZ$200,MATCH($E43,J!$A$1:$A$200,0),MATCH(O$5,J!$A$1:$ZZ$1,0))&lt;&gt;"",INDEX(J!$A$1:$ZZ$200,MATCH($E43,J!$A$1:$A$200,0),MATCH(O$5,J!$A$1:$ZZ$1,0)),NA()),NA())))</f>
        <v>2957.02</v>
      </c>
      <c r="P43">
        <f ca="1">IF($R$3&lt;&gt;"",NA(),IF(OR($E43&lt;$B$2,$E43&gt;$B$3),NA(),IFERROR(IF(INDEX(J!$A$1:$ZZ$200,MATCH($E43,J!$A$1:$A$200,0),MATCH(P$5,J!$A$1:$ZZ$1,0))&lt;&gt;"",INDEX(J!$A$1:$ZZ$200,MATCH($E43,J!$A$1:$A$200,0),MATCH(P$5,J!$A$1:$ZZ$1,0)),NA()),NA())))</f>
        <v>2988.85</v>
      </c>
      <c r="Q43">
        <f ca="1">IF($R$3&lt;&gt;"",NA(),IF(OR($E43&lt;$B$2,$E43&gt;$B$3),NA(),IFERROR(IF(INDEX(J!$A$1:$ZZ$200,MATCH($E43,J!$A$1:$A$200,0),MATCH(Q$5,J!$A$1:$ZZ$1,0))&lt;&gt;"",INDEX(J!$A$1:$ZZ$200,MATCH($E43,J!$A$1:$A$200,0),MATCH(Q$5,J!$A$1:$ZZ$1,0)),NA()),NA())))</f>
        <v>3023.87</v>
      </c>
      <c r="R43">
        <f t="shared" ca="1" si="7"/>
        <v>66.849999999999909</v>
      </c>
      <c r="S43" t="e">
        <f t="shared" ca="1" si="8"/>
        <v>#N/A</v>
      </c>
    </row>
    <row r="44" spans="3:19">
      <c r="C44" t="str">
        <f t="shared" ca="1" si="4"/>
        <v/>
      </c>
      <c r="D44">
        <f t="shared" ca="1" si="5"/>
        <v>2007</v>
      </c>
      <c r="E44">
        <v>2007</v>
      </c>
      <c r="F44" s="51">
        <f ca="1">IF(OR($E44&lt;$B$2,$E44&gt;$B$3),NA(),IFERROR(IF(INDEX(J!$A$1:$ZZ$200,MATCH($E44,J!$A$1:$A$200,0),MATCH(F$5,J!$A$1:$ZZ$1,0))&lt;&gt;"",INDEX(J!$A$1:$ZZ$200,MATCH($E44,J!$A$1:$A$200,0),MATCH(F$5,J!$A$1:$ZZ$1,0)),NA()),NA()))</f>
        <v>1.86</v>
      </c>
      <c r="G44" s="51">
        <f ca="1">IF(OR($E44&lt;$B$2,$E44&gt;$B$3),NA(),IFERROR(IF(INDEX(J!$A$1:$ZZ$200,MATCH($E44,J!$A$1:$A$200,0),MATCH(G$5,J!$A$1:$ZZ$1,0))&lt;&gt;"",INDEX(J!$A$1:$ZZ$200,MATCH($E44,J!$A$1:$A$200,0),MATCH(G$5,J!$A$1:$ZZ$1,0)),NA()),NA()))</f>
        <v>0.53</v>
      </c>
      <c r="H44" s="51">
        <f ca="1">IF(OR($E44&lt;$B$2,$E44&gt;$B$3),NA(),IFERROR(IF(INDEX(J!$A$1:$ZZ$200,MATCH($E44,J!$A$1:$A$200,0),MATCH(H$5,J!$A$1:$ZZ$1,0))&lt;&gt;"",INDEX(J!$A$1:$ZZ$200,MATCH($E44,J!$A$1:$A$200,0),MATCH(H$5,J!$A$1:$ZZ$1,0)),NA()),NA()))</f>
        <v>0.64</v>
      </c>
      <c r="I44" s="51">
        <f ca="1">IF(OR($E44&lt;$B$2,$E44&gt;$B$3),NA(),IFERROR(IF(INDEX(J!$A$1:$ZZ$200,MATCH($E44,J!$A$1:$A$200,0),MATCH(I$5,J!$A$1:$ZZ$1,0))&lt;&gt;"",INDEX(J!$A$1:$ZZ$200,MATCH($E44,J!$A$1:$A$200,0),MATCH(I$5,J!$A$1:$ZZ$1,0)),NA()),NA()))</f>
        <v>0.69</v>
      </c>
      <c r="J44" s="51" t="e">
        <f ca="1">IF(OR($E44&lt;$B$2,$E44&gt;$B$3),NA(),IFERROR(IF(INDEX(J!$A$1:$ZZ$200,MATCH($E44,J!$A$1:$A$200,0),MATCH(J$5,J!$A$1:$ZZ$1,0))&lt;&gt;"",INDEX(J!$A$1:$ZZ$200,MATCH($E44,J!$A$1:$A$200,0),MATCH(J$5,J!$A$1:$ZZ$1,0)),NA()),NA()))</f>
        <v>#N/A</v>
      </c>
      <c r="K44" t="e">
        <f t="shared" si="9"/>
        <v>#N/A</v>
      </c>
      <c r="M44" t="str">
        <f t="shared" ca="1" si="6"/>
        <v/>
      </c>
      <c r="N44">
        <f t="shared" ca="1" si="10"/>
        <v>2007</v>
      </c>
      <c r="O44">
        <f ca="1">IF($R$3&lt;&gt;"",NA(),IF(OR($E44&lt;$B$2,$E44&gt;$B$3),NA(),IFERROR(IF(INDEX(J!$A$1:$ZZ$200,MATCH($E44,J!$A$1:$A$200,0),MATCH(O$5,J!$A$1:$ZZ$1,0))&lt;&gt;"",INDEX(J!$A$1:$ZZ$200,MATCH($E44,J!$A$1:$A$200,0),MATCH(O$5,J!$A$1:$ZZ$1,0)),NA()),NA())))</f>
        <v>3012.03</v>
      </c>
      <c r="P44">
        <f ca="1">IF($R$3&lt;&gt;"",NA(),IF(OR($E44&lt;$B$2,$E44&gt;$B$3),NA(),IFERROR(IF(INDEX(J!$A$1:$ZZ$200,MATCH($E44,J!$A$1:$A$200,0),MATCH(P$5,J!$A$1:$ZZ$1,0))&lt;&gt;"",INDEX(J!$A$1:$ZZ$200,MATCH($E44,J!$A$1:$A$200,0),MATCH(P$5,J!$A$1:$ZZ$1,0)),NA()),NA())))</f>
        <v>3045.12</v>
      </c>
      <c r="Q44">
        <f ca="1">IF($R$3&lt;&gt;"",NA(),IF(OR($E44&lt;$B$2,$E44&gt;$B$3),NA(),IFERROR(IF(INDEX(J!$A$1:$ZZ$200,MATCH($E44,J!$A$1:$A$200,0),MATCH(Q$5,J!$A$1:$ZZ$1,0))&lt;&gt;"",INDEX(J!$A$1:$ZZ$200,MATCH($E44,J!$A$1:$A$200,0),MATCH(Q$5,J!$A$1:$ZZ$1,0)),NA()),NA())))</f>
        <v>3081.51</v>
      </c>
      <c r="R44">
        <f t="shared" ca="1" si="7"/>
        <v>69.480000000000018</v>
      </c>
      <c r="S44" t="e">
        <f t="shared" ca="1" si="8"/>
        <v>#N/A</v>
      </c>
    </row>
    <row r="45" spans="3:19">
      <c r="C45" t="str">
        <f t="shared" ca="1" si="4"/>
        <v/>
      </c>
      <c r="D45">
        <f t="shared" ca="1" si="5"/>
        <v>2008</v>
      </c>
      <c r="E45">
        <v>2008</v>
      </c>
      <c r="F45" s="51">
        <f ca="1">IF(OR($E45&lt;$B$2,$E45&gt;$B$3),NA(),IFERROR(IF(INDEX(J!$A$1:$ZZ$200,MATCH($E45,J!$A$1:$A$200,0),MATCH(F$5,J!$A$1:$ZZ$1,0))&lt;&gt;"",INDEX(J!$A$1:$ZZ$200,MATCH($E45,J!$A$1:$A$200,0),MATCH(F$5,J!$A$1:$ZZ$1,0)),NA()),NA()))</f>
        <v>1.28</v>
      </c>
      <c r="G45" s="51">
        <f ca="1">IF(OR($E45&lt;$B$2,$E45&gt;$B$3),NA(),IFERROR(IF(INDEX(J!$A$1:$ZZ$200,MATCH($E45,J!$A$1:$A$200,0),MATCH(G$5,J!$A$1:$ZZ$1,0))&lt;&gt;"",INDEX(J!$A$1:$ZZ$200,MATCH($E45,J!$A$1:$A$200,0),MATCH(G$5,J!$A$1:$ZZ$1,0)),NA()),NA()))</f>
        <v>0.56000000000000005</v>
      </c>
      <c r="H45" s="51">
        <f ca="1">IF(OR($E45&lt;$B$2,$E45&gt;$B$3),NA(),IFERROR(IF(INDEX(J!$A$1:$ZZ$200,MATCH($E45,J!$A$1:$A$200,0),MATCH(H$5,J!$A$1:$ZZ$1,0))&lt;&gt;"",INDEX(J!$A$1:$ZZ$200,MATCH($E45,J!$A$1:$A$200,0),MATCH(H$5,J!$A$1:$ZZ$1,0)),NA()),NA()))</f>
        <v>0.24</v>
      </c>
      <c r="I45" s="51">
        <f ca="1">IF(OR($E45&lt;$B$2,$E45&gt;$B$3),NA(),IFERROR(IF(INDEX(J!$A$1:$ZZ$200,MATCH($E45,J!$A$1:$A$200,0),MATCH(I$5,J!$A$1:$ZZ$1,0))&lt;&gt;"",INDEX(J!$A$1:$ZZ$200,MATCH($E45,J!$A$1:$A$200,0),MATCH(I$5,J!$A$1:$ZZ$1,0)),NA()),NA()))</f>
        <v>0.49</v>
      </c>
      <c r="J45" s="51" t="e">
        <f ca="1">IF(OR($E45&lt;$B$2,$E45&gt;$B$3),NA(),IFERROR(IF(INDEX(J!$A$1:$ZZ$200,MATCH($E45,J!$A$1:$A$200,0),MATCH(J$5,J!$A$1:$ZZ$1,0))&lt;&gt;"",INDEX(J!$A$1:$ZZ$200,MATCH($E45,J!$A$1:$A$200,0),MATCH(J$5,J!$A$1:$ZZ$1,0)),NA()),NA()))</f>
        <v>#N/A</v>
      </c>
      <c r="K45" t="e">
        <f t="shared" si="9"/>
        <v>#N/A</v>
      </c>
      <c r="M45" t="str">
        <f t="shared" ca="1" si="6"/>
        <v/>
      </c>
      <c r="N45">
        <f t="shared" ca="1" si="10"/>
        <v>2008</v>
      </c>
      <c r="O45">
        <f ca="1">IF($R$3&lt;&gt;"",NA(),IF(OR($E45&lt;$B$2,$E45&gt;$B$3),NA(),IFERROR(IF(INDEX(J!$A$1:$ZZ$200,MATCH($E45,J!$A$1:$A$200,0),MATCH(O$5,J!$A$1:$ZZ$1,0))&lt;&gt;"",INDEX(J!$A$1:$ZZ$200,MATCH($E45,J!$A$1:$A$200,0),MATCH(O$5,J!$A$1:$ZZ$1,0)),NA()),NA())))</f>
        <v>3051.03</v>
      </c>
      <c r="P45">
        <f ca="1">IF($R$3&lt;&gt;"",NA(),IF(OR($E45&lt;$B$2,$E45&gt;$B$3),NA(),IFERROR(IF(INDEX(J!$A$1:$ZZ$200,MATCH($E45,J!$A$1:$A$200,0),MATCH(P$5,J!$A$1:$ZZ$1,0))&lt;&gt;"",INDEX(J!$A$1:$ZZ$200,MATCH($E45,J!$A$1:$A$200,0),MATCH(P$5,J!$A$1:$ZZ$1,0)),NA()),NA())))</f>
        <v>3084.49</v>
      </c>
      <c r="Q45">
        <f ca="1">IF($R$3&lt;&gt;"",NA(),IF(OR($E45&lt;$B$2,$E45&gt;$B$3),NA(),IFERROR(IF(INDEX(J!$A$1:$ZZ$200,MATCH($E45,J!$A$1:$A$200,0),MATCH(Q$5,J!$A$1:$ZZ$1,0))&lt;&gt;"",INDEX(J!$A$1:$ZZ$200,MATCH($E45,J!$A$1:$A$200,0),MATCH(Q$5,J!$A$1:$ZZ$1,0)),NA()),NA())))</f>
        <v>3119.81</v>
      </c>
      <c r="R45">
        <f t="shared" ca="1" si="7"/>
        <v>68.779999999999745</v>
      </c>
      <c r="S45" t="e">
        <f t="shared" ca="1" si="8"/>
        <v>#N/A</v>
      </c>
    </row>
    <row r="46" spans="3:19">
      <c r="C46" t="str">
        <f t="shared" ca="1" si="4"/>
        <v/>
      </c>
      <c r="D46">
        <f t="shared" ca="1" si="5"/>
        <v>2009</v>
      </c>
      <c r="E46">
        <v>2009</v>
      </c>
      <c r="F46" s="51">
        <f ca="1">IF(OR($E46&lt;$B$2,$E46&gt;$B$3),NA(),IFERROR(IF(INDEX(J!$A$1:$ZZ$200,MATCH($E46,J!$A$1:$A$200,0),MATCH(F$5,J!$A$1:$ZZ$1,0))&lt;&gt;"",INDEX(J!$A$1:$ZZ$200,MATCH($E46,J!$A$1:$A$200,0),MATCH(F$5,J!$A$1:$ZZ$1,0)),NA()),NA()))</f>
        <v>0.99</v>
      </c>
      <c r="G46" s="51">
        <f ca="1">IF(OR($E46&lt;$B$2,$E46&gt;$B$3),NA(),IFERROR(IF(INDEX(J!$A$1:$ZZ$200,MATCH($E46,J!$A$1:$A$200,0),MATCH(G$5,J!$A$1:$ZZ$1,0))&lt;&gt;"",INDEX(J!$A$1:$ZZ$200,MATCH($E46,J!$A$1:$A$200,0),MATCH(G$5,J!$A$1:$ZZ$1,0)),NA()),NA()))</f>
        <v>0.44</v>
      </c>
      <c r="H46" s="51">
        <f ca="1">IF(OR($E46&lt;$B$2,$E46&gt;$B$3),NA(),IFERROR(IF(INDEX(J!$A$1:$ZZ$200,MATCH($E46,J!$A$1:$A$200,0),MATCH(H$5,J!$A$1:$ZZ$1,0))&lt;&gt;"",INDEX(J!$A$1:$ZZ$200,MATCH($E46,J!$A$1:$A$200,0),MATCH(H$5,J!$A$1:$ZZ$1,0)),NA()),NA()))</f>
        <v>0.03</v>
      </c>
      <c r="I46" s="51">
        <f ca="1">IF(OR($E46&lt;$B$2,$E46&gt;$B$3),NA(),IFERROR(IF(INDEX(J!$A$1:$ZZ$200,MATCH($E46,J!$A$1:$A$200,0),MATCH(I$5,J!$A$1:$ZZ$1,0))&lt;&gt;"",INDEX(J!$A$1:$ZZ$200,MATCH($E46,J!$A$1:$A$200,0),MATCH(I$5,J!$A$1:$ZZ$1,0)),NA()),NA()))</f>
        <v>0.53</v>
      </c>
      <c r="J46" s="51" t="e">
        <f ca="1">IF(OR($E46&lt;$B$2,$E46&gt;$B$3),NA(),IFERROR(IF(INDEX(J!$A$1:$ZZ$200,MATCH($E46,J!$A$1:$A$200,0),MATCH(J$5,J!$A$1:$ZZ$1,0))&lt;&gt;"",INDEX(J!$A$1:$ZZ$200,MATCH($E46,J!$A$1:$A$200,0),MATCH(J$5,J!$A$1:$ZZ$1,0)),NA()),NA()))</f>
        <v>#N/A</v>
      </c>
      <c r="K46" t="e">
        <f t="shared" si="9"/>
        <v>#N/A</v>
      </c>
      <c r="M46" t="str">
        <f t="shared" ca="1" si="6"/>
        <v/>
      </c>
      <c r="N46">
        <f t="shared" ca="1" si="10"/>
        <v>2009</v>
      </c>
      <c r="O46">
        <f ca="1">IF($R$3&lt;&gt;"",NA(),IF(OR($E46&lt;$B$2,$E46&gt;$B$3),NA(),IFERROR(IF(INDEX(J!$A$1:$ZZ$200,MATCH($E46,J!$A$1:$A$200,0),MATCH(O$5,J!$A$1:$ZZ$1,0))&lt;&gt;"",INDEX(J!$A$1:$ZZ$200,MATCH($E46,J!$A$1:$A$200,0),MATCH(O$5,J!$A$1:$ZZ$1,0)),NA()),NA())))</f>
        <v>3083.73</v>
      </c>
      <c r="P46">
        <f ca="1">IF($R$3&lt;&gt;"",NA(),IF(OR($E46&lt;$B$2,$E46&gt;$B$3),NA(),IFERROR(IF(INDEX(J!$A$1:$ZZ$200,MATCH($E46,J!$A$1:$A$200,0),MATCH(P$5,J!$A$1:$ZZ$1,0))&lt;&gt;"",INDEX(J!$A$1:$ZZ$200,MATCH($E46,J!$A$1:$A$200,0),MATCH(P$5,J!$A$1:$ZZ$1,0)),NA()),NA())))</f>
        <v>3114.95</v>
      </c>
      <c r="Q46">
        <f ca="1">IF($R$3&lt;&gt;"",NA(),IF(OR($E46&lt;$B$2,$E46&gt;$B$3),NA(),IFERROR(IF(INDEX(J!$A$1:$ZZ$200,MATCH($E46,J!$A$1:$A$200,0),MATCH(Q$5,J!$A$1:$ZZ$1,0))&lt;&gt;"",INDEX(J!$A$1:$ZZ$200,MATCH($E46,J!$A$1:$A$200,0),MATCH(Q$5,J!$A$1:$ZZ$1,0)),NA()),NA())))</f>
        <v>3148.72</v>
      </c>
      <c r="R46">
        <f t="shared" ca="1" si="7"/>
        <v>64.989999999999782</v>
      </c>
      <c r="S46" t="e">
        <f t="shared" ca="1" si="8"/>
        <v>#N/A</v>
      </c>
    </row>
    <row r="47" spans="3:19">
      <c r="C47" t="str">
        <f t="shared" ca="1" si="4"/>
        <v/>
      </c>
      <c r="D47">
        <f t="shared" ca="1" si="5"/>
        <v>2010</v>
      </c>
      <c r="E47">
        <v>2010</v>
      </c>
      <c r="F47" s="51">
        <f ca="1">IF(OR($E47&lt;$B$2,$E47&gt;$B$3),NA(),IFERROR(IF(INDEX(J!$A$1:$ZZ$200,MATCH($E47,J!$A$1:$A$200,0),MATCH(F$5,J!$A$1:$ZZ$1,0))&lt;&gt;"",INDEX(J!$A$1:$ZZ$200,MATCH($E47,J!$A$1:$A$200,0),MATCH(F$5,J!$A$1:$ZZ$1,0)),NA()),NA()))</f>
        <v>1.06</v>
      </c>
      <c r="G47" s="51">
        <f ca="1">IF(OR($E47&lt;$B$2,$E47&gt;$B$3),NA(),IFERROR(IF(INDEX(J!$A$1:$ZZ$200,MATCH($E47,J!$A$1:$A$200,0),MATCH(G$5,J!$A$1:$ZZ$1,0))&lt;&gt;"",INDEX(J!$A$1:$ZZ$200,MATCH($E47,J!$A$1:$A$200,0),MATCH(G$5,J!$A$1:$ZZ$1,0)),NA()),NA()))</f>
        <v>0.36</v>
      </c>
      <c r="H47" s="51">
        <f ca="1">IF(OR($E47&lt;$B$2,$E47&gt;$B$3),NA(),IFERROR(IF(INDEX(J!$A$1:$ZZ$200,MATCH($E47,J!$A$1:$A$200,0),MATCH(H$5,J!$A$1:$ZZ$1,0))&lt;&gt;"",INDEX(J!$A$1:$ZZ$200,MATCH($E47,J!$A$1:$A$200,0),MATCH(H$5,J!$A$1:$ZZ$1,0)),NA()),NA()))</f>
        <v>0.12</v>
      </c>
      <c r="I47" s="51">
        <f ca="1">IF(OR($E47&lt;$B$2,$E47&gt;$B$3),NA(),IFERROR(IF(INDEX(J!$A$1:$ZZ$200,MATCH($E47,J!$A$1:$A$200,0),MATCH(I$5,J!$A$1:$ZZ$1,0))&lt;&gt;"",INDEX(J!$A$1:$ZZ$200,MATCH($E47,J!$A$1:$A$200,0),MATCH(I$5,J!$A$1:$ZZ$1,0)),NA()),NA()))</f>
        <v>0.57999999999999996</v>
      </c>
      <c r="J47" s="51" t="e">
        <f ca="1">IF(OR($E47&lt;$B$2,$E47&gt;$B$3),NA(),IFERROR(IF(INDEX(J!$A$1:$ZZ$200,MATCH($E47,J!$A$1:$A$200,0),MATCH(J$5,J!$A$1:$ZZ$1,0))&lt;&gt;"",INDEX(J!$A$1:$ZZ$200,MATCH($E47,J!$A$1:$A$200,0),MATCH(J$5,J!$A$1:$ZZ$1,0)),NA()),NA()))</f>
        <v>#N/A</v>
      </c>
      <c r="K47" t="e">
        <f t="shared" si="9"/>
        <v>#N/A</v>
      </c>
      <c r="M47" t="str">
        <f t="shared" ca="1" si="6"/>
        <v/>
      </c>
      <c r="N47">
        <f t="shared" ca="1" si="10"/>
        <v>2010</v>
      </c>
      <c r="O47">
        <f ca="1">IF($R$3&lt;&gt;"",NA(),IF(OR($E47&lt;$B$2,$E47&gt;$B$3),NA(),IFERROR(IF(INDEX(J!$A$1:$ZZ$200,MATCH($E47,J!$A$1:$A$200,0),MATCH(O$5,J!$A$1:$ZZ$1,0))&lt;&gt;"",INDEX(J!$A$1:$ZZ$200,MATCH($E47,J!$A$1:$A$200,0),MATCH(O$5,J!$A$1:$ZZ$1,0)),NA()),NA())))</f>
        <v>3118.33</v>
      </c>
      <c r="P47">
        <f ca="1">IF($R$3&lt;&gt;"",NA(),IF(OR($E47&lt;$B$2,$E47&gt;$B$3),NA(),IFERROR(IF(INDEX(J!$A$1:$ZZ$200,MATCH($E47,J!$A$1:$A$200,0),MATCH(P$5,J!$A$1:$ZZ$1,0))&lt;&gt;"",INDEX(J!$A$1:$ZZ$200,MATCH($E47,J!$A$1:$A$200,0),MATCH(P$5,J!$A$1:$ZZ$1,0)),NA()),NA())))</f>
        <v>3148.44</v>
      </c>
      <c r="Q47">
        <f ca="1">IF($R$3&lt;&gt;"",NA(),IF(OR($E47&lt;$B$2,$E47&gt;$B$3),NA(),IFERROR(IF(INDEX(J!$A$1:$ZZ$200,MATCH($E47,J!$A$1:$A$200,0),MATCH(Q$5,J!$A$1:$ZZ$1,0))&lt;&gt;"",INDEX(J!$A$1:$ZZ$200,MATCH($E47,J!$A$1:$A$200,0),MATCH(Q$5,J!$A$1:$ZZ$1,0)),NA()),NA())))</f>
        <v>3183.15</v>
      </c>
      <c r="R47">
        <f t="shared" ca="1" si="7"/>
        <v>64.820000000000164</v>
      </c>
      <c r="S47" t="e">
        <f t="shared" ca="1" si="8"/>
        <v>#N/A</v>
      </c>
    </row>
    <row r="48" spans="3:19">
      <c r="C48" t="str">
        <f t="shared" ca="1" si="4"/>
        <v/>
      </c>
      <c r="D48">
        <f t="shared" ca="1" si="5"/>
        <v>2011</v>
      </c>
      <c r="E48">
        <v>2011</v>
      </c>
      <c r="F48" s="51">
        <f ca="1">IF(OR($E48&lt;$B$2,$E48&gt;$B$3),NA(),IFERROR(IF(INDEX(J!$A$1:$ZZ$200,MATCH($E48,J!$A$1:$A$200,0),MATCH(F$5,J!$A$1:$ZZ$1,0))&lt;&gt;"",INDEX(J!$A$1:$ZZ$200,MATCH($E48,J!$A$1:$A$200,0),MATCH(F$5,J!$A$1:$ZZ$1,0)),NA()),NA()))</f>
        <v>1</v>
      </c>
      <c r="G48" s="51">
        <f ca="1">IF(OR($E48&lt;$B$2,$E48&gt;$B$3),NA(),IFERROR(IF(INDEX(J!$A$1:$ZZ$200,MATCH($E48,J!$A$1:$A$200,0),MATCH(G$5,J!$A$1:$ZZ$1,0))&lt;&gt;"",INDEX(J!$A$1:$ZZ$200,MATCH($E48,J!$A$1:$A$200,0),MATCH(G$5,J!$A$1:$ZZ$1,0)),NA()),NA()))</f>
        <v>0.41</v>
      </c>
      <c r="H48" s="51">
        <f ca="1">IF(OR($E48&lt;$B$2,$E48&gt;$B$3),NA(),IFERROR(IF(INDEX(J!$A$1:$ZZ$200,MATCH($E48,J!$A$1:$A$200,0),MATCH(H$5,J!$A$1:$ZZ$1,0))&lt;&gt;"",INDEX(J!$A$1:$ZZ$200,MATCH($E48,J!$A$1:$A$200,0),MATCH(H$5,J!$A$1:$ZZ$1,0)),NA()),NA()))</f>
        <v>0.02</v>
      </c>
      <c r="I48" s="51">
        <f ca="1">IF(OR($E48&lt;$B$2,$E48&gt;$B$3),NA(),IFERROR(IF(INDEX(J!$A$1:$ZZ$200,MATCH($E48,J!$A$1:$A$200,0),MATCH(I$5,J!$A$1:$ZZ$1,0))&lt;&gt;"",INDEX(J!$A$1:$ZZ$200,MATCH($E48,J!$A$1:$A$200,0),MATCH(I$5,J!$A$1:$ZZ$1,0)),NA()),NA()))</f>
        <v>0.57999999999999996</v>
      </c>
      <c r="J48" s="51" t="e">
        <f ca="1">IF(OR($E48&lt;$B$2,$E48&gt;$B$3),NA(),IFERROR(IF(INDEX(J!$A$1:$ZZ$200,MATCH($E48,J!$A$1:$A$200,0),MATCH(J$5,J!$A$1:$ZZ$1,0))&lt;&gt;"",INDEX(J!$A$1:$ZZ$200,MATCH($E48,J!$A$1:$A$200,0),MATCH(J$5,J!$A$1:$ZZ$1,0)),NA()),NA()))</f>
        <v>#N/A</v>
      </c>
      <c r="K48" t="e">
        <f t="shared" si="9"/>
        <v>#N/A</v>
      </c>
      <c r="M48" t="str">
        <f t="shared" ca="1" si="6"/>
        <v/>
      </c>
      <c r="N48">
        <f t="shared" ca="1" si="10"/>
        <v>2011</v>
      </c>
      <c r="O48">
        <f ca="1">IF($R$3&lt;&gt;"",NA(),IF(OR($E48&lt;$B$2,$E48&gt;$B$3),NA(),IFERROR(IF(INDEX(J!$A$1:$ZZ$200,MATCH($E48,J!$A$1:$A$200,0),MATCH(O$5,J!$A$1:$ZZ$1,0))&lt;&gt;"",INDEX(J!$A$1:$ZZ$200,MATCH($E48,J!$A$1:$A$200,0),MATCH(O$5,J!$A$1:$ZZ$1,0)),NA()),NA())))</f>
        <v>3153.66</v>
      </c>
      <c r="P48">
        <f ca="1">IF($R$3&lt;&gt;"",NA(),IF(OR($E48&lt;$B$2,$E48&gt;$B$3),NA(),IFERROR(IF(INDEX(J!$A$1:$ZZ$200,MATCH($E48,J!$A$1:$A$200,0),MATCH(P$5,J!$A$1:$ZZ$1,0))&lt;&gt;"",INDEX(J!$A$1:$ZZ$200,MATCH($E48,J!$A$1:$A$200,0),MATCH(P$5,J!$A$1:$ZZ$1,0)),NA()),NA())))</f>
        <v>3179.78</v>
      </c>
      <c r="Q48">
        <f ca="1">IF($R$3&lt;&gt;"",NA(),IF(OR($E48&lt;$B$2,$E48&gt;$B$3),NA(),IFERROR(IF(INDEX(J!$A$1:$ZZ$200,MATCH($E48,J!$A$1:$A$200,0),MATCH(Q$5,J!$A$1:$ZZ$1,0))&lt;&gt;"",INDEX(J!$A$1:$ZZ$200,MATCH($E48,J!$A$1:$A$200,0),MATCH(Q$5,J!$A$1:$ZZ$1,0)),NA()),NA())))</f>
        <v>3214.64</v>
      </c>
      <c r="R48">
        <f t="shared" ca="1" si="7"/>
        <v>60.980000000000018</v>
      </c>
      <c r="S48" t="e">
        <f t="shared" ca="1" si="8"/>
        <v>#N/A</v>
      </c>
    </row>
    <row r="49" spans="3:19">
      <c r="C49" t="str">
        <f t="shared" ca="1" si="4"/>
        <v/>
      </c>
      <c r="D49">
        <f t="shared" ca="1" si="5"/>
        <v>2012</v>
      </c>
      <c r="E49">
        <v>2012</v>
      </c>
      <c r="F49" s="51">
        <f ca="1">IF(OR($E49&lt;$B$2,$E49&gt;$B$3),NA(),IFERROR(IF(INDEX(J!$A$1:$ZZ$200,MATCH($E49,J!$A$1:$A$200,0),MATCH(F$5,J!$A$1:$ZZ$1,0))&lt;&gt;"",INDEX(J!$A$1:$ZZ$200,MATCH($E49,J!$A$1:$A$200,0),MATCH(F$5,J!$A$1:$ZZ$1,0)),NA()),NA()))</f>
        <v>1.17</v>
      </c>
      <c r="G49" s="51">
        <f ca="1">IF(OR($E49&lt;$B$2,$E49&gt;$B$3),NA(),IFERROR(IF(INDEX(J!$A$1:$ZZ$200,MATCH($E49,J!$A$1:$A$200,0),MATCH(G$5,J!$A$1:$ZZ$1,0))&lt;&gt;"",INDEX(J!$A$1:$ZZ$200,MATCH($E49,J!$A$1:$A$200,0),MATCH(G$5,J!$A$1:$ZZ$1,0)),NA()),NA()))</f>
        <v>0.42</v>
      </c>
      <c r="H49" s="51">
        <f ca="1">IF(OR($E49&lt;$B$2,$E49&gt;$B$3),NA(),IFERROR(IF(INDEX(J!$A$1:$ZZ$200,MATCH($E49,J!$A$1:$A$200,0),MATCH(H$5,J!$A$1:$ZZ$1,0))&lt;&gt;"",INDEX(J!$A$1:$ZZ$200,MATCH($E49,J!$A$1:$A$200,0),MATCH(H$5,J!$A$1:$ZZ$1,0)),NA()),NA()))</f>
        <v>0.36</v>
      </c>
      <c r="I49" s="51">
        <f ca="1">IF(OR($E49&lt;$B$2,$E49&gt;$B$3),NA(),IFERROR(IF(INDEX(J!$A$1:$ZZ$200,MATCH($E49,J!$A$1:$A$200,0),MATCH(I$5,J!$A$1:$ZZ$1,0))&lt;&gt;"",INDEX(J!$A$1:$ZZ$200,MATCH($E49,J!$A$1:$A$200,0),MATCH(I$5,J!$A$1:$ZZ$1,0)),NA()),NA()))</f>
        <v>0.39</v>
      </c>
      <c r="J49" s="51" t="e">
        <f ca="1">IF(OR($E49&lt;$B$2,$E49&gt;$B$3),NA(),IFERROR(IF(INDEX(J!$A$1:$ZZ$200,MATCH($E49,J!$A$1:$A$200,0),MATCH(J$5,J!$A$1:$ZZ$1,0))&lt;&gt;"",INDEX(J!$A$1:$ZZ$200,MATCH($E49,J!$A$1:$A$200,0),MATCH(J$5,J!$A$1:$ZZ$1,0)),NA()),NA()))</f>
        <v>#N/A</v>
      </c>
      <c r="K49" t="e">
        <f t="shared" si="9"/>
        <v>#N/A</v>
      </c>
      <c r="M49" t="str">
        <f t="shared" ca="1" si="6"/>
        <v/>
      </c>
      <c r="N49">
        <f t="shared" ca="1" si="10"/>
        <v>2012</v>
      </c>
      <c r="O49">
        <f ca="1">IF($R$3&lt;&gt;"",NA(),IF(OR($E49&lt;$B$2,$E49&gt;$B$3),NA(),IFERROR(IF(INDEX(J!$A$1:$ZZ$200,MATCH($E49,J!$A$1:$A$200,0),MATCH(O$5,J!$A$1:$ZZ$1,0))&lt;&gt;"",INDEX(J!$A$1:$ZZ$200,MATCH($E49,J!$A$1:$A$200,0),MATCH(O$5,J!$A$1:$ZZ$1,0)),NA()),NA())))</f>
        <v>3197.87</v>
      </c>
      <c r="P49">
        <f ca="1">IF($R$3&lt;&gt;"",NA(),IF(OR($E49&lt;$B$2,$E49&gt;$B$3),NA(),IFERROR(IF(INDEX(J!$A$1:$ZZ$200,MATCH($E49,J!$A$1:$A$200,0),MATCH(P$5,J!$A$1:$ZZ$1,0))&lt;&gt;"",INDEX(J!$A$1:$ZZ$200,MATCH($E49,J!$A$1:$A$200,0),MATCH(P$5,J!$A$1:$ZZ$1,0)),NA()),NA())))</f>
        <v>3216.03</v>
      </c>
      <c r="Q49">
        <f ca="1">IF($R$3&lt;&gt;"",NA(),IF(OR($E49&lt;$B$2,$E49&gt;$B$3),NA(),IFERROR(IF(INDEX(J!$A$1:$ZZ$200,MATCH($E49,J!$A$1:$A$200,0),MATCH(Q$5,J!$A$1:$ZZ$1,0))&lt;&gt;"",INDEX(J!$A$1:$ZZ$200,MATCH($E49,J!$A$1:$A$200,0),MATCH(Q$5,J!$A$1:$ZZ$1,0)),NA()),NA())))</f>
        <v>3248.06</v>
      </c>
      <c r="R49">
        <f t="shared" ca="1" si="7"/>
        <v>50.190000000000055</v>
      </c>
      <c r="S49" t="e">
        <f t="shared" ca="1" si="8"/>
        <v>#N/A</v>
      </c>
    </row>
    <row r="50" spans="3:19">
      <c r="C50" t="str">
        <f t="shared" ca="1" si="4"/>
        <v/>
      </c>
      <c r="D50">
        <f t="shared" ca="1" si="5"/>
        <v>2013</v>
      </c>
      <c r="E50">
        <v>2013</v>
      </c>
      <c r="F50" s="51">
        <f ca="1">IF(OR($E50&lt;$B$2,$E50&gt;$B$3),NA(),IFERROR(IF(INDEX(J!$A$1:$ZZ$200,MATCH($E50,J!$A$1:$A$200,0),MATCH(F$5,J!$A$1:$ZZ$1,0))&lt;&gt;"",INDEX(J!$A$1:$ZZ$200,MATCH($E50,J!$A$1:$A$200,0),MATCH(F$5,J!$A$1:$ZZ$1,0)),NA()),NA()))</f>
        <v>1.1599999999999999</v>
      </c>
      <c r="G50" s="51">
        <f ca="1">IF(OR($E50&lt;$B$2,$E50&gt;$B$3),NA(),IFERROR(IF(INDEX(J!$A$1:$ZZ$200,MATCH($E50,J!$A$1:$A$200,0),MATCH(G$5,J!$A$1:$ZZ$1,0))&lt;&gt;"",INDEX(J!$A$1:$ZZ$200,MATCH($E50,J!$A$1:$A$200,0),MATCH(G$5,J!$A$1:$ZZ$1,0)),NA()),NA()))</f>
        <v>0.39</v>
      </c>
      <c r="H50" s="51">
        <f ca="1">IF(OR($E50&lt;$B$2,$E50&gt;$B$3),NA(),IFERROR(IF(INDEX(J!$A$1:$ZZ$200,MATCH($E50,J!$A$1:$A$200,0),MATCH(H$5,J!$A$1:$ZZ$1,0))&lt;&gt;"",INDEX(J!$A$1:$ZZ$200,MATCH($E50,J!$A$1:$A$200,0),MATCH(H$5,J!$A$1:$ZZ$1,0)),NA()),NA()))</f>
        <v>0.37</v>
      </c>
      <c r="I50" s="51">
        <f ca="1">IF(OR($E50&lt;$B$2,$E50&gt;$B$3),NA(),IFERROR(IF(INDEX(J!$A$1:$ZZ$200,MATCH($E50,J!$A$1:$A$200,0),MATCH(I$5,J!$A$1:$ZZ$1,0))&lt;&gt;"",INDEX(J!$A$1:$ZZ$200,MATCH($E50,J!$A$1:$A$200,0),MATCH(I$5,J!$A$1:$ZZ$1,0)),NA()),NA()))</f>
        <v>0.41</v>
      </c>
      <c r="J50" s="51" t="e">
        <f ca="1">IF(OR($E50&lt;$B$2,$E50&gt;$B$3),NA(),IFERROR(IF(INDEX(J!$A$1:$ZZ$200,MATCH($E50,J!$A$1:$A$200,0),MATCH(J$5,J!$A$1:$ZZ$1,0))&lt;&gt;"",INDEX(J!$A$1:$ZZ$200,MATCH($E50,J!$A$1:$A$200,0),MATCH(J$5,J!$A$1:$ZZ$1,0)),NA()),NA()))</f>
        <v>#N/A</v>
      </c>
      <c r="K50" t="e">
        <f t="shared" si="9"/>
        <v>#N/A</v>
      </c>
      <c r="M50" t="str">
        <f t="shared" ca="1" si="6"/>
        <v/>
      </c>
      <c r="N50">
        <f t="shared" ca="1" si="10"/>
        <v>2013</v>
      </c>
      <c r="O50">
        <f ca="1">IF($R$3&lt;&gt;"",NA(),IF(OR($E50&lt;$B$2,$E50&gt;$B$3),NA(),IFERROR(IF(INDEX(J!$A$1:$ZZ$200,MATCH($E50,J!$A$1:$A$200,0),MATCH(O$5,J!$A$1:$ZZ$1,0))&lt;&gt;"",INDEX(J!$A$1:$ZZ$200,MATCH($E50,J!$A$1:$A$200,0),MATCH(O$5,J!$A$1:$ZZ$1,0)),NA()),NA())))</f>
        <v>3233.51</v>
      </c>
      <c r="P50">
        <f ca="1">IF($R$3&lt;&gt;"",NA(),IF(OR($E50&lt;$B$2,$E50&gt;$B$3),NA(),IFERROR(IF(INDEX(J!$A$1:$ZZ$200,MATCH($E50,J!$A$1:$A$200,0),MATCH(P$5,J!$A$1:$ZZ$1,0))&lt;&gt;"",INDEX(J!$A$1:$ZZ$200,MATCH($E50,J!$A$1:$A$200,0),MATCH(P$5,J!$A$1:$ZZ$1,0)),NA()),NA())))</f>
        <v>3254.08</v>
      </c>
      <c r="Q50">
        <f ca="1">IF($R$3&lt;&gt;"",NA(),IF(OR($E50&lt;$B$2,$E50&gt;$B$3),NA(),IFERROR(IF(INDEX(J!$A$1:$ZZ$200,MATCH($E50,J!$A$1:$A$200,0),MATCH(Q$5,J!$A$1:$ZZ$1,0))&lt;&gt;"",INDEX(J!$A$1:$ZZ$200,MATCH($E50,J!$A$1:$A$200,0),MATCH(Q$5,J!$A$1:$ZZ$1,0)),NA()),NA())))</f>
        <v>3286.37</v>
      </c>
      <c r="R50">
        <f t="shared" ca="1" si="7"/>
        <v>52.859999999999673</v>
      </c>
      <c r="S50" t="e">
        <f t="shared" ca="1" si="8"/>
        <v>#N/A</v>
      </c>
    </row>
    <row r="51" spans="3:19">
      <c r="C51" t="str">
        <f t="shared" ca="1" si="4"/>
        <v/>
      </c>
      <c r="D51">
        <f t="shared" ca="1" si="5"/>
        <v>2014</v>
      </c>
      <c r="E51">
        <v>2014</v>
      </c>
      <c r="F51" s="51">
        <f ca="1">IF(OR($E51&lt;$B$2,$E51&gt;$B$3),NA(),IFERROR(IF(INDEX(J!$A$1:$ZZ$200,MATCH($E51,J!$A$1:$A$200,0),MATCH(F$5,J!$A$1:$ZZ$1,0))&lt;&gt;"",INDEX(J!$A$1:$ZZ$200,MATCH($E51,J!$A$1:$A$200,0),MATCH(F$5,J!$A$1:$ZZ$1,0)),NA()),NA()))</f>
        <v>1.55</v>
      </c>
      <c r="G51" s="51">
        <f ca="1">IF(OR($E51&lt;$B$2,$E51&gt;$B$3),NA(),IFERROR(IF(INDEX(J!$A$1:$ZZ$200,MATCH($E51,J!$A$1:$A$200,0),MATCH(G$5,J!$A$1:$ZZ$1,0))&lt;&gt;"",INDEX(J!$A$1:$ZZ$200,MATCH($E51,J!$A$1:$A$200,0),MATCH(G$5,J!$A$1:$ZZ$1,0)),NA()),NA()))</f>
        <v>0.39</v>
      </c>
      <c r="H51" s="51">
        <f ca="1">IF(OR($E51&lt;$B$2,$E51&gt;$B$3),NA(),IFERROR(IF(INDEX(J!$A$1:$ZZ$200,MATCH($E51,J!$A$1:$A$200,0),MATCH(H$5,J!$A$1:$ZZ$1,0))&lt;&gt;"",INDEX(J!$A$1:$ZZ$200,MATCH($E51,J!$A$1:$A$200,0),MATCH(H$5,J!$A$1:$ZZ$1,0)),NA()),NA()))</f>
        <v>0.44</v>
      </c>
      <c r="I51" s="51">
        <f ca="1">IF(OR($E51&lt;$B$2,$E51&gt;$B$3),NA(),IFERROR(IF(INDEX(J!$A$1:$ZZ$200,MATCH($E51,J!$A$1:$A$200,0),MATCH(I$5,J!$A$1:$ZZ$1,0))&lt;&gt;"",INDEX(J!$A$1:$ZZ$200,MATCH($E51,J!$A$1:$A$200,0),MATCH(I$5,J!$A$1:$ZZ$1,0)),NA()),NA()))</f>
        <v>0.72</v>
      </c>
      <c r="J51" s="51" t="e">
        <f ca="1">IF(OR($E51&lt;$B$2,$E51&gt;$B$3),NA(),IFERROR(IF(INDEX(J!$A$1:$ZZ$200,MATCH($E51,J!$A$1:$A$200,0),MATCH(J$5,J!$A$1:$ZZ$1,0))&lt;&gt;"",INDEX(J!$A$1:$ZZ$200,MATCH($E51,J!$A$1:$A$200,0),MATCH(J$5,J!$A$1:$ZZ$1,0)),NA()),NA()))</f>
        <v>#N/A</v>
      </c>
      <c r="K51" t="e">
        <f t="shared" si="9"/>
        <v>#N/A</v>
      </c>
      <c r="M51" t="str">
        <f t="shared" ca="1" si="6"/>
        <v/>
      </c>
      <c r="N51">
        <f t="shared" ca="1" si="10"/>
        <v>2014</v>
      </c>
      <c r="O51">
        <f ca="1">IF($R$3&lt;&gt;"",NA(),IF(OR($E51&lt;$B$2,$E51&gt;$B$3),NA(),IFERROR(IF(INDEX(J!$A$1:$ZZ$200,MATCH($E51,J!$A$1:$A$200,0),MATCH(O$5,J!$A$1:$ZZ$1,0))&lt;&gt;"",INDEX(J!$A$1:$ZZ$200,MATCH($E51,J!$A$1:$A$200,0),MATCH(O$5,J!$A$1:$ZZ$1,0)),NA()),NA())))</f>
        <v>3290.32</v>
      </c>
      <c r="P51">
        <f ca="1">IF($R$3&lt;&gt;"",NA(),IF(OR($E51&lt;$B$2,$E51&gt;$B$3),NA(),IFERROR(IF(INDEX(J!$A$1:$ZZ$200,MATCH($E51,J!$A$1:$A$200,0),MATCH(P$5,J!$A$1:$ZZ$1,0))&lt;&gt;"",INDEX(J!$A$1:$ZZ$200,MATCH($E51,J!$A$1:$A$200,0),MATCH(P$5,J!$A$1:$ZZ$1,0)),NA()),NA())))</f>
        <v>3303.77</v>
      </c>
      <c r="Q51">
        <f ca="1">IF($R$3&lt;&gt;"",NA(),IF(OR($E51&lt;$B$2,$E51&gt;$B$3),NA(),IFERROR(IF(INDEX(J!$A$1:$ZZ$200,MATCH($E51,J!$A$1:$A$200,0),MATCH(Q$5,J!$A$1:$ZZ$1,0))&lt;&gt;"",INDEX(J!$A$1:$ZZ$200,MATCH($E51,J!$A$1:$A$200,0),MATCH(Q$5,J!$A$1:$ZZ$1,0)),NA()),NA())))</f>
        <v>3331.85</v>
      </c>
      <c r="R51">
        <f t="shared" ca="1" si="7"/>
        <v>41.529999999999745</v>
      </c>
      <c r="S51" t="e">
        <f t="shared" ca="1" si="8"/>
        <v>#N/A</v>
      </c>
    </row>
    <row r="52" spans="3:19">
      <c r="C52" t="str">
        <f t="shared" ca="1" si="4"/>
        <v/>
      </c>
      <c r="D52">
        <f t="shared" ca="1" si="5"/>
        <v>2015</v>
      </c>
      <c r="E52">
        <v>2015</v>
      </c>
      <c r="F52" s="51">
        <f ca="1">IF(OR($E52&lt;$B$2,$E52&gt;$B$3),NA(),IFERROR(IF(INDEX(J!$A$1:$ZZ$200,MATCH($E52,J!$A$1:$A$200,0),MATCH(F$5,J!$A$1:$ZZ$1,0))&lt;&gt;"",INDEX(J!$A$1:$ZZ$200,MATCH($E52,J!$A$1:$A$200,0),MATCH(F$5,J!$A$1:$ZZ$1,0)),NA()),NA()))</f>
        <v>1.65</v>
      </c>
      <c r="G52" s="51">
        <f ca="1">IF(OR($E52&lt;$B$2,$E52&gt;$B$3),NA(),IFERROR(IF(INDEX(J!$A$1:$ZZ$200,MATCH($E52,J!$A$1:$A$200,0),MATCH(G$5,J!$A$1:$ZZ$1,0))&lt;&gt;"",INDEX(J!$A$1:$ZZ$200,MATCH($E52,J!$A$1:$A$200,0),MATCH(G$5,J!$A$1:$ZZ$1,0)),NA()),NA()))</f>
        <v>0.43</v>
      </c>
      <c r="H52" s="51">
        <f ca="1">IF(OR($E52&lt;$B$2,$E52&gt;$B$3),NA(),IFERROR(IF(INDEX(J!$A$1:$ZZ$200,MATCH($E52,J!$A$1:$A$200,0),MATCH(H$5,J!$A$1:$ZZ$1,0))&lt;&gt;"",INDEX(J!$A$1:$ZZ$200,MATCH($E52,J!$A$1:$A$200,0),MATCH(H$5,J!$A$1:$ZZ$1,0)),NA()),NA()))</f>
        <v>0.72</v>
      </c>
      <c r="I52" s="51">
        <f ca="1">IF(OR($E52&lt;$B$2,$E52&gt;$B$3),NA(),IFERROR(IF(INDEX(J!$A$1:$ZZ$200,MATCH($E52,J!$A$1:$A$200,0),MATCH(I$5,J!$A$1:$ZZ$1,0))&lt;&gt;"",INDEX(J!$A$1:$ZZ$200,MATCH($E52,J!$A$1:$A$200,0),MATCH(I$5,J!$A$1:$ZZ$1,0)),NA()),NA()))</f>
        <v>0.5</v>
      </c>
      <c r="J52" s="51" t="e">
        <f ca="1">IF(OR($E52&lt;$B$2,$E52&gt;$B$3),NA(),IFERROR(IF(INDEX(J!$A$1:$ZZ$200,MATCH($E52,J!$A$1:$A$200,0),MATCH(J$5,J!$A$1:$ZZ$1,0))&lt;&gt;"",INDEX(J!$A$1:$ZZ$200,MATCH($E52,J!$A$1:$A$200,0),MATCH(J$5,J!$A$1:$ZZ$1,0)),NA()),NA()))</f>
        <v>#N/A</v>
      </c>
      <c r="K52" t="e">
        <f t="shared" si="9"/>
        <v>#N/A</v>
      </c>
      <c r="M52" t="str">
        <f t="shared" ca="1" si="6"/>
        <v/>
      </c>
      <c r="N52">
        <f t="shared" ca="1" si="10"/>
        <v>2015</v>
      </c>
      <c r="O52">
        <f ca="1">IF($R$3&lt;&gt;"",NA(),IF(OR($E52&lt;$B$2,$E52&gt;$B$3),NA(),IFERROR(IF(INDEX(J!$A$1:$ZZ$200,MATCH($E52,J!$A$1:$A$200,0),MATCH(O$5,J!$A$1:$ZZ$1,0))&lt;&gt;"",INDEX(J!$A$1:$ZZ$200,MATCH($E52,J!$A$1:$A$200,0),MATCH(O$5,J!$A$1:$ZZ$1,0)),NA()),NA())))</f>
        <v>3347.99</v>
      </c>
      <c r="P52">
        <f ca="1">IF($R$3&lt;&gt;"",NA(),IF(OR($E52&lt;$B$2,$E52&gt;$B$3),NA(),IFERROR(IF(INDEX(J!$A$1:$ZZ$200,MATCH($E52,J!$A$1:$A$200,0),MATCH(P$5,J!$A$1:$ZZ$1,0))&lt;&gt;"",INDEX(J!$A$1:$ZZ$200,MATCH($E52,J!$A$1:$A$200,0),MATCH(P$5,J!$A$1:$ZZ$1,0)),NA()),NA())))</f>
        <v>3358.65</v>
      </c>
      <c r="Q52">
        <f ca="1">IF($R$3&lt;&gt;"",NA(),IF(OR($E52&lt;$B$2,$E52&gt;$B$3),NA(),IFERROR(IF(INDEX(J!$A$1:$ZZ$200,MATCH($E52,J!$A$1:$A$200,0),MATCH(Q$5,J!$A$1:$ZZ$1,0))&lt;&gt;"",INDEX(J!$A$1:$ZZ$200,MATCH($E52,J!$A$1:$A$200,0),MATCH(Q$5,J!$A$1:$ZZ$1,0)),NA()),NA())))</f>
        <v>3383.16</v>
      </c>
      <c r="R52">
        <f t="shared" ca="1" si="7"/>
        <v>35.170000000000073</v>
      </c>
      <c r="S52" t="e">
        <f t="shared" ca="1" si="8"/>
        <v>#N/A</v>
      </c>
    </row>
    <row r="53" spans="3:19">
      <c r="C53" t="str">
        <f t="shared" ca="1" si="4"/>
        <v/>
      </c>
      <c r="D53">
        <f t="shared" ca="1" si="5"/>
        <v>2016</v>
      </c>
      <c r="E53">
        <v>2016</v>
      </c>
      <c r="F53" s="51">
        <f ca="1">IF(OR($E53&lt;$B$2,$E53&gt;$B$3),NA(),IFERROR(IF(INDEX(J!$A$1:$ZZ$200,MATCH($E53,J!$A$1:$A$200,0),MATCH(F$5,J!$A$1:$ZZ$1,0))&lt;&gt;"",INDEX(J!$A$1:$ZZ$200,MATCH($E53,J!$A$1:$A$200,0),MATCH(F$5,J!$A$1:$ZZ$1,0)),NA()),NA()))</f>
        <v>1.91</v>
      </c>
      <c r="G53" s="51">
        <f ca="1">IF(OR($E53&lt;$B$2,$E53&gt;$B$3),NA(),IFERROR(IF(INDEX(J!$A$1:$ZZ$200,MATCH($E53,J!$A$1:$A$200,0),MATCH(G$5,J!$A$1:$ZZ$1,0))&lt;&gt;"",INDEX(J!$A$1:$ZZ$200,MATCH($E53,J!$A$1:$A$200,0),MATCH(G$5,J!$A$1:$ZZ$1,0)),NA()),NA()))</f>
        <v>0.46</v>
      </c>
      <c r="H53" s="51">
        <f ca="1">IF(OR($E53&lt;$B$2,$E53&gt;$B$3),NA(),IFERROR(IF(INDEX(J!$A$1:$ZZ$200,MATCH($E53,J!$A$1:$A$200,0),MATCH(H$5,J!$A$1:$ZZ$1,0))&lt;&gt;"",INDEX(J!$A$1:$ZZ$200,MATCH($E53,J!$A$1:$A$200,0),MATCH(H$5,J!$A$1:$ZZ$1,0)),NA()),NA()))</f>
        <v>0.53</v>
      </c>
      <c r="I53" s="51">
        <f ca="1">IF(OR($E53&lt;$B$2,$E53&gt;$B$3),NA(),IFERROR(IF(INDEX(J!$A$1:$ZZ$200,MATCH($E53,J!$A$1:$A$200,0),MATCH(I$5,J!$A$1:$ZZ$1,0))&lt;&gt;"",INDEX(J!$A$1:$ZZ$200,MATCH($E53,J!$A$1:$A$200,0),MATCH(I$5,J!$A$1:$ZZ$1,0)),NA()),NA()))</f>
        <v>0.92</v>
      </c>
      <c r="J53" s="51" t="e">
        <f ca="1">IF(OR($E53&lt;$B$2,$E53&gt;$B$3),NA(),IFERROR(IF(INDEX(J!$A$1:$ZZ$200,MATCH($E53,J!$A$1:$A$200,0),MATCH(J$5,J!$A$1:$ZZ$1,0))&lt;&gt;"",INDEX(J!$A$1:$ZZ$200,MATCH($E53,J!$A$1:$A$200,0),MATCH(J$5,J!$A$1:$ZZ$1,0)),NA()),NA()))</f>
        <v>#N/A</v>
      </c>
      <c r="K53" t="e">
        <f t="shared" si="9"/>
        <v>#N/A</v>
      </c>
      <c r="M53" t="str">
        <f t="shared" ca="1" si="6"/>
        <v/>
      </c>
      <c r="N53">
        <f t="shared" ca="1" si="10"/>
        <v>2016</v>
      </c>
      <c r="O53">
        <f ca="1">IF($R$3&lt;&gt;"",NA(),IF(OR($E53&lt;$B$2,$E53&gt;$B$3),NA(),IFERROR(IF(INDEX(J!$A$1:$ZZ$200,MATCH($E53,J!$A$1:$A$200,0),MATCH(O$5,J!$A$1:$ZZ$1,0))&lt;&gt;"",INDEX(J!$A$1:$ZZ$200,MATCH($E53,J!$A$1:$A$200,0),MATCH(O$5,J!$A$1:$ZZ$1,0)),NA()),NA())))</f>
        <v>3404.12</v>
      </c>
      <c r="P53">
        <f ca="1">IF($R$3&lt;&gt;"",NA(),IF(OR($E53&lt;$B$2,$E53&gt;$B$3),NA(),IFERROR(IF(INDEX(J!$A$1:$ZZ$200,MATCH($E53,J!$A$1:$A$200,0),MATCH(P$5,J!$A$1:$ZZ$1,0))&lt;&gt;"",INDEX(J!$A$1:$ZZ$200,MATCH($E53,J!$A$1:$A$200,0),MATCH(P$5,J!$A$1:$ZZ$1,0)),NA()),NA())))</f>
        <v>3425.29</v>
      </c>
      <c r="Q53">
        <f ca="1">IF($R$3&lt;&gt;"",NA(),IF(OR($E53&lt;$B$2,$E53&gt;$B$3),NA(),IFERROR(IF(INDEX(J!$A$1:$ZZ$200,MATCH($E53,J!$A$1:$A$200,0),MATCH(Q$5,J!$A$1:$ZZ$1,0))&lt;&gt;"",INDEX(J!$A$1:$ZZ$200,MATCH($E53,J!$A$1:$A$200,0),MATCH(Q$5,J!$A$1:$ZZ$1,0)),NA()),NA())))</f>
        <v>3446.23</v>
      </c>
      <c r="R53">
        <f t="shared" ca="1" si="7"/>
        <v>42.110000000000127</v>
      </c>
      <c r="S53" t="e">
        <f t="shared" ca="1" si="8"/>
        <v>#N/A</v>
      </c>
    </row>
    <row r="54" spans="3:19">
      <c r="C54" t="str">
        <f t="shared" ca="1" si="4"/>
        <v/>
      </c>
      <c r="D54">
        <f t="shared" ca="1" si="5"/>
        <v>2017</v>
      </c>
      <c r="E54">
        <v>2017</v>
      </c>
      <c r="F54" s="51">
        <f ca="1">IF(OR($E54&lt;$B$2,$E54&gt;$B$3),NA(),IFERROR(IF(INDEX(J!$A$1:$ZZ$200,MATCH($E54,J!$A$1:$A$200,0),MATCH(F$5,J!$A$1:$ZZ$1,0))&lt;&gt;"",INDEX(J!$A$1:$ZZ$200,MATCH($E54,J!$A$1:$A$200,0),MATCH(F$5,J!$A$1:$ZZ$1,0)),NA()),NA()))</f>
        <v>1.33</v>
      </c>
      <c r="G54" s="51">
        <f ca="1">IF(OR($E54&lt;$B$2,$E54&gt;$B$3),NA(),IFERROR(IF(INDEX(J!$A$1:$ZZ$200,MATCH($E54,J!$A$1:$A$200,0),MATCH(G$5,J!$A$1:$ZZ$1,0))&lt;&gt;"",INDEX(J!$A$1:$ZZ$200,MATCH($E54,J!$A$1:$A$200,0),MATCH(G$5,J!$A$1:$ZZ$1,0)),NA()),NA()))</f>
        <v>0.49</v>
      </c>
      <c r="H54" s="51">
        <f ca="1">IF(OR($E54&lt;$B$2,$E54&gt;$B$3),NA(),IFERROR(IF(INDEX(J!$A$1:$ZZ$200,MATCH($E54,J!$A$1:$A$200,0),MATCH(H$5,J!$A$1:$ZZ$1,0))&lt;&gt;"",INDEX(J!$A$1:$ZZ$200,MATCH($E54,J!$A$1:$A$200,0),MATCH(H$5,J!$A$1:$ZZ$1,0)),NA()),NA()))</f>
        <v>0.2</v>
      </c>
      <c r="I54" s="51">
        <f ca="1">IF(OR($E54&lt;$B$2,$E54&gt;$B$3),NA(),IFERROR(IF(INDEX(J!$A$1:$ZZ$200,MATCH($E54,J!$A$1:$A$200,0),MATCH(I$5,J!$A$1:$ZZ$1,0))&lt;&gt;"",INDEX(J!$A$1:$ZZ$200,MATCH($E54,J!$A$1:$A$200,0),MATCH(I$5,J!$A$1:$ZZ$1,0)),NA()),NA()))</f>
        <v>0.64</v>
      </c>
      <c r="J54" s="51" t="e">
        <f ca="1">IF(OR($E54&lt;$B$2,$E54&gt;$B$3),NA(),IFERROR(IF(INDEX(J!$A$1:$ZZ$200,MATCH($E54,J!$A$1:$A$200,0),MATCH(J$5,J!$A$1:$ZZ$1,0))&lt;&gt;"",INDEX(J!$A$1:$ZZ$200,MATCH($E54,J!$A$1:$A$200,0),MATCH(J$5,J!$A$1:$ZZ$1,0)),NA()),NA()))</f>
        <v>#N/A</v>
      </c>
      <c r="K54" t="e">
        <f t="shared" si="9"/>
        <v>#N/A</v>
      </c>
      <c r="M54" t="str">
        <f t="shared" ca="1" si="6"/>
        <v/>
      </c>
      <c r="N54">
        <f t="shared" ca="1" si="10"/>
        <v>2017</v>
      </c>
      <c r="O54">
        <f ca="1">IF($R$3&lt;&gt;"",NA(),IF(OR($E54&lt;$B$2,$E54&gt;$B$3),NA(),IFERROR(IF(INDEX(J!$A$1:$ZZ$200,MATCH($E54,J!$A$1:$A$200,0),MATCH(O$5,J!$A$1:$ZZ$1,0))&lt;&gt;"",INDEX(J!$A$1:$ZZ$200,MATCH($E54,J!$A$1:$A$200,0),MATCH(O$5,J!$A$1:$ZZ$1,0)),NA()),NA())))</f>
        <v>3445.43</v>
      </c>
      <c r="P54">
        <f ca="1">IF($R$3&lt;&gt;"",NA(),IF(OR($E54&lt;$B$2,$E54&gt;$B$3),NA(),IFERROR(IF(INDEX(J!$A$1:$ZZ$200,MATCH($E54,J!$A$1:$A$200,0),MATCH(P$5,J!$A$1:$ZZ$1,0))&lt;&gt;"",INDEX(J!$A$1:$ZZ$200,MATCH($E54,J!$A$1:$A$200,0),MATCH(P$5,J!$A$1:$ZZ$1,0)),NA()),NA())))</f>
        <v>3471.68</v>
      </c>
      <c r="Q54">
        <f ca="1">IF($R$3&lt;&gt;"",NA(),IF(OR($E54&lt;$B$2,$E54&gt;$B$3),NA(),IFERROR(IF(INDEX(J!$A$1:$ZZ$200,MATCH($E54,J!$A$1:$A$200,0),MATCH(Q$5,J!$A$1:$ZZ$1,0))&lt;&gt;"",INDEX(J!$A$1:$ZZ$200,MATCH($E54,J!$A$1:$A$200,0),MATCH(Q$5,J!$A$1:$ZZ$1,0)),NA()),NA())))</f>
        <v>3493.63</v>
      </c>
      <c r="R54">
        <f t="shared" ca="1" si="7"/>
        <v>48.200000000000273</v>
      </c>
      <c r="S54" t="e">
        <f t="shared" ca="1" si="8"/>
        <v>#N/A</v>
      </c>
    </row>
    <row r="55" spans="3:19">
      <c r="C55" t="str">
        <f t="shared" ca="1" si="4"/>
        <v/>
      </c>
      <c r="D55">
        <f t="shared" ca="1" si="5"/>
        <v>2018</v>
      </c>
      <c r="E55">
        <v>2018</v>
      </c>
      <c r="F55" s="51">
        <f ca="1">IF(OR($E55&lt;$B$2,$E55&gt;$B$3),NA(),IFERROR(IF(INDEX(J!$A$1:$ZZ$200,MATCH($E55,J!$A$1:$A$200,0),MATCH(F$5,J!$A$1:$ZZ$1,0))&lt;&gt;"",INDEX(J!$A$1:$ZZ$200,MATCH($E55,J!$A$1:$A$200,0),MATCH(F$5,J!$A$1:$ZZ$1,0)),NA()),NA()))</f>
        <v>1.25</v>
      </c>
      <c r="G55" s="51">
        <f ca="1">IF(OR($E55&lt;$B$2,$E55&gt;$B$3),NA(),IFERROR(IF(INDEX(J!$A$1:$ZZ$200,MATCH($E55,J!$A$1:$A$200,0),MATCH(G$5,J!$A$1:$ZZ$1,0))&lt;&gt;"",INDEX(J!$A$1:$ZZ$200,MATCH($E55,J!$A$1:$A$200,0),MATCH(G$5,J!$A$1:$ZZ$1,0)),NA()),NA()))</f>
        <v>0.53</v>
      </c>
      <c r="H55" s="51">
        <f ca="1">IF(OR($E55&lt;$B$2,$E55&gt;$B$3),NA(),IFERROR(IF(INDEX(J!$A$1:$ZZ$200,MATCH($E55,J!$A$1:$A$200,0),MATCH(H$5,J!$A$1:$ZZ$1,0))&lt;&gt;"",INDEX(J!$A$1:$ZZ$200,MATCH($E55,J!$A$1:$A$200,0),MATCH(H$5,J!$A$1:$ZZ$1,0)),NA()),NA()))</f>
        <v>0.19</v>
      </c>
      <c r="I55" s="51">
        <f ca="1">IF(OR($E55&lt;$B$2,$E55&gt;$B$3),NA(),IFERROR(IF(INDEX(J!$A$1:$ZZ$200,MATCH($E55,J!$A$1:$A$200,0),MATCH(I$5,J!$A$1:$ZZ$1,0))&lt;&gt;"",INDEX(J!$A$1:$ZZ$200,MATCH($E55,J!$A$1:$A$200,0),MATCH(I$5,J!$A$1:$ZZ$1,0)),NA()),NA()))</f>
        <v>0.54</v>
      </c>
      <c r="J55" s="51" t="e">
        <f ca="1">IF(OR($E55&lt;$B$2,$E55&gt;$B$3),NA(),IFERROR(IF(INDEX(J!$A$1:$ZZ$200,MATCH($E55,J!$A$1:$A$200,0),MATCH(J$5,J!$A$1:$ZZ$1,0))&lt;&gt;"",INDEX(J!$A$1:$ZZ$200,MATCH($E55,J!$A$1:$A$200,0),MATCH(J$5,J!$A$1:$ZZ$1,0)),NA()),NA()))</f>
        <v>#N/A</v>
      </c>
      <c r="K55" t="e">
        <f t="shared" si="9"/>
        <v>#N/A</v>
      </c>
      <c r="M55" t="str">
        <f t="shared" ca="1" si="6"/>
        <v/>
      </c>
      <c r="N55">
        <f t="shared" ca="1" si="10"/>
        <v>2018</v>
      </c>
      <c r="O55">
        <f ca="1">IF($R$3&lt;&gt;"",NA(),IF(OR($E55&lt;$B$2,$E55&gt;$B$3),NA(),IFERROR(IF(INDEX(J!$A$1:$ZZ$200,MATCH($E55,J!$A$1:$A$200,0),MATCH(O$5,J!$A$1:$ZZ$1,0))&lt;&gt;"",INDEX(J!$A$1:$ZZ$200,MATCH($E55,J!$A$1:$A$200,0),MATCH(O$5,J!$A$1:$ZZ$1,0)),NA()),NA())))</f>
        <v>3486.19</v>
      </c>
      <c r="P55">
        <f ca="1">IF($R$3&lt;&gt;"",NA(),IF(OR($E55&lt;$B$2,$E55&gt;$B$3),NA(),IFERROR(IF(INDEX(J!$A$1:$ZZ$200,MATCH($E55,J!$A$1:$A$200,0),MATCH(P$5,J!$A$1:$ZZ$1,0))&lt;&gt;"",INDEX(J!$A$1:$ZZ$200,MATCH($E55,J!$A$1:$A$200,0),MATCH(P$5,J!$A$1:$ZZ$1,0)),NA()),NA())))</f>
        <v>3516.55</v>
      </c>
      <c r="Q55">
        <f ca="1">IF($R$3&lt;&gt;"",NA(),IF(OR($E55&lt;$B$2,$E55&gt;$B$3),NA(),IFERROR(IF(INDEX(J!$A$1:$ZZ$200,MATCH($E55,J!$A$1:$A$200,0),MATCH(Q$5,J!$A$1:$ZZ$1,0))&lt;&gt;"",INDEX(J!$A$1:$ZZ$200,MATCH($E55,J!$A$1:$A$200,0),MATCH(Q$5,J!$A$1:$ZZ$1,0)),NA()),NA())))</f>
        <v>3535.29</v>
      </c>
      <c r="R55">
        <f t="shared" ca="1" si="7"/>
        <v>49.099999999999909</v>
      </c>
      <c r="S55" t="e">
        <f t="shared" ca="1" si="8"/>
        <v>#N/A</v>
      </c>
    </row>
    <row r="56" spans="3:19">
      <c r="C56" t="str">
        <f t="shared" ca="1" si="4"/>
        <v/>
      </c>
      <c r="D56">
        <f t="shared" ca="1" si="5"/>
        <v>2019</v>
      </c>
      <c r="E56">
        <v>2019</v>
      </c>
      <c r="F56" s="51">
        <f ca="1">IF(OR($E56&lt;$B$2,$E56&gt;$B$3),NA(),IFERROR(IF(INDEX(J!$A$1:$ZZ$200,MATCH($E56,J!$A$1:$A$200,0),MATCH(F$5,J!$A$1:$ZZ$1,0))&lt;&gt;"",INDEX(J!$A$1:$ZZ$200,MATCH($E56,J!$A$1:$A$200,0),MATCH(F$5,J!$A$1:$ZZ$1,0)),NA()),NA()))</f>
        <v>0.95</v>
      </c>
      <c r="G56" s="51">
        <f ca="1">IF(OR($E56&lt;$B$2,$E56&gt;$B$3),NA(),IFERROR(IF(INDEX(J!$A$1:$ZZ$200,MATCH($E56,J!$A$1:$A$200,0),MATCH(G$5,J!$A$1:$ZZ$1,0))&lt;&gt;"",INDEX(J!$A$1:$ZZ$200,MATCH($E56,J!$A$1:$A$200,0),MATCH(G$5,J!$A$1:$ZZ$1,0)),NA()),NA()))</f>
        <v>0.55000000000000004</v>
      </c>
      <c r="H56" s="51">
        <f ca="1">IF(OR($E56&lt;$B$2,$E56&gt;$B$3),NA(),IFERROR(IF(INDEX(J!$A$1:$ZZ$200,MATCH($E56,J!$A$1:$A$200,0),MATCH(H$5,J!$A$1:$ZZ$1,0))&lt;&gt;"",INDEX(J!$A$1:$ZZ$200,MATCH($E56,J!$A$1:$A$200,0),MATCH(H$5,J!$A$1:$ZZ$1,0)),NA()),NA()))</f>
        <v>-0.05</v>
      </c>
      <c r="I56" s="51">
        <f ca="1">IF(OR($E56&lt;$B$2,$E56&gt;$B$3),NA(),IFERROR(IF(INDEX(J!$A$1:$ZZ$200,MATCH($E56,J!$A$1:$A$200,0),MATCH(I$5,J!$A$1:$ZZ$1,0))&lt;&gt;"",INDEX(J!$A$1:$ZZ$200,MATCH($E56,J!$A$1:$A$200,0),MATCH(I$5,J!$A$1:$ZZ$1,0)),NA()),NA()))</f>
        <v>0.45</v>
      </c>
      <c r="J56" s="51" t="e">
        <f ca="1">IF(OR($E56&lt;$B$2,$E56&gt;$B$3),NA(),IFERROR(IF(INDEX(J!$A$1:$ZZ$200,MATCH($E56,J!$A$1:$A$200,0),MATCH(J$5,J!$A$1:$ZZ$1,0))&lt;&gt;"",INDEX(J!$A$1:$ZZ$200,MATCH($E56,J!$A$1:$A$200,0),MATCH(J$5,J!$A$1:$ZZ$1,0)),NA()),NA()))</f>
        <v>#N/A</v>
      </c>
      <c r="K56" t="e">
        <f t="shared" si="9"/>
        <v>#N/A</v>
      </c>
      <c r="M56" t="str">
        <f t="shared" ca="1" si="6"/>
        <v/>
      </c>
      <c r="N56">
        <f t="shared" ca="1" si="10"/>
        <v>2019</v>
      </c>
      <c r="O56">
        <f ca="1">IF($R$3&lt;&gt;"",NA(),IF(OR($E56&lt;$B$2,$E56&gt;$B$3),NA(),IFERROR(IF(INDEX(J!$A$1:$ZZ$200,MATCH($E56,J!$A$1:$A$200,0),MATCH(O$5,J!$A$1:$ZZ$1,0))&lt;&gt;"",INDEX(J!$A$1:$ZZ$200,MATCH($E56,J!$A$1:$A$200,0),MATCH(O$5,J!$A$1:$ZZ$1,0)),NA()),NA())))</f>
        <v>3519.71</v>
      </c>
      <c r="P56">
        <f ca="1">IF($R$3&lt;&gt;"",NA(),IF(OR($E56&lt;$B$2,$E56&gt;$B$3),NA(),IFERROR(IF(INDEX(J!$A$1:$ZZ$200,MATCH($E56,J!$A$1:$A$200,0),MATCH(P$5,J!$A$1:$ZZ$1,0))&lt;&gt;"",INDEX(J!$A$1:$ZZ$200,MATCH($E56,J!$A$1:$A$200,0),MATCH(P$5,J!$A$1:$ZZ$1,0)),NA()),NA())))</f>
        <v>3550.96</v>
      </c>
      <c r="Q56">
        <f ca="1">IF($R$3&lt;&gt;"",NA(),IF(OR($E56&lt;$B$2,$E56&gt;$B$3),NA(),IFERROR(IF(INDEX(J!$A$1:$ZZ$200,MATCH($E56,J!$A$1:$A$200,0),MATCH(Q$5,J!$A$1:$ZZ$1,0))&lt;&gt;"",INDEX(J!$A$1:$ZZ$200,MATCH($E56,J!$A$1:$A$200,0),MATCH(Q$5,J!$A$1:$ZZ$1,0)),NA()),NA())))</f>
        <v>3566.67</v>
      </c>
      <c r="R56">
        <f t="shared" ca="1" si="7"/>
        <v>46.960000000000036</v>
      </c>
      <c r="S56" t="e">
        <f t="shared" ca="1" si="8"/>
        <v>#N/A</v>
      </c>
    </row>
    <row r="57" spans="3:19">
      <c r="C57" t="str">
        <f t="shared" ca="1" si="4"/>
        <v/>
      </c>
      <c r="D57">
        <f t="shared" ca="1" si="5"/>
        <v>2020</v>
      </c>
      <c r="E57">
        <v>2020</v>
      </c>
      <c r="F57" s="51">
        <f ca="1">IF(OR($E57&lt;$B$2,$E57&gt;$B$3),NA(),IFERROR(IF(INDEX(J!$A$1:$ZZ$200,MATCH($E57,J!$A$1:$A$200,0),MATCH(F$5,J!$A$1:$ZZ$1,0))&lt;&gt;"",INDEX(J!$A$1:$ZZ$200,MATCH($E57,J!$A$1:$A$200,0),MATCH(F$5,J!$A$1:$ZZ$1,0)),NA()),NA()))</f>
        <v>0.61</v>
      </c>
      <c r="G57" s="51">
        <f ca="1">IF(OR($E57&lt;$B$2,$E57&gt;$B$3),NA(),IFERROR(IF(INDEX(J!$A$1:$ZZ$200,MATCH($E57,J!$A$1:$A$200,0),MATCH(G$5,J!$A$1:$ZZ$1,0))&lt;&gt;"",INDEX(J!$A$1:$ZZ$200,MATCH($E57,J!$A$1:$A$200,0),MATCH(G$5,J!$A$1:$ZZ$1,0)),NA()),NA()))</f>
        <v>0.48</v>
      </c>
      <c r="H57" s="51">
        <f ca="1">IF(OR($E57&lt;$B$2,$E57&gt;$B$3),NA(),IFERROR(IF(INDEX(J!$A$1:$ZZ$200,MATCH($E57,J!$A$1:$A$200,0),MATCH(H$5,J!$A$1:$ZZ$1,0))&lt;&gt;"",INDEX(J!$A$1:$ZZ$200,MATCH($E57,J!$A$1:$A$200,0),MATCH(H$5,J!$A$1:$ZZ$1,0)),NA()),NA()))</f>
        <v>-0.14000000000000001</v>
      </c>
      <c r="I57" s="51">
        <f ca="1">IF(OR($E57&lt;$B$2,$E57&gt;$B$3),NA(),IFERROR(IF(INDEX(J!$A$1:$ZZ$200,MATCH($E57,J!$A$1:$A$200,0),MATCH(I$5,J!$A$1:$ZZ$1,0))&lt;&gt;"",INDEX(J!$A$1:$ZZ$200,MATCH($E57,J!$A$1:$A$200,0),MATCH(I$5,J!$A$1:$ZZ$1,0)),NA()),NA()))</f>
        <v>0.27</v>
      </c>
      <c r="J57" s="51" t="e">
        <f ca="1">IF(OR($E57&lt;$B$2,$E57&gt;$B$3),NA(),IFERROR(IF(INDEX(J!$A$1:$ZZ$200,MATCH($E57,J!$A$1:$A$200,0),MATCH(J$5,J!$A$1:$ZZ$1,0))&lt;&gt;"",INDEX(J!$A$1:$ZZ$200,MATCH($E57,J!$A$1:$A$200,0),MATCH(J$5,J!$A$1:$ZZ$1,0)),NA()),NA()))</f>
        <v>#N/A</v>
      </c>
      <c r="K57" t="e">
        <f t="shared" si="9"/>
        <v>#N/A</v>
      </c>
      <c r="M57" t="str">
        <f t="shared" ca="1" si="6"/>
        <v/>
      </c>
      <c r="N57">
        <f t="shared" ca="1" si="10"/>
        <v>2020</v>
      </c>
      <c r="O57">
        <f ca="1">IF($R$3&lt;&gt;"",NA(),IF(OR($E57&lt;$B$2,$E57&gt;$B$3),NA(),IFERROR(IF(INDEX(J!$A$1:$ZZ$200,MATCH($E57,J!$A$1:$A$200,0),MATCH(O$5,J!$A$1:$ZZ$1,0))&lt;&gt;"",INDEX(J!$A$1:$ZZ$200,MATCH($E57,J!$A$1:$A$200,0),MATCH(O$5,J!$A$1:$ZZ$1,0)),NA()),NA())))</f>
        <v>3538.75</v>
      </c>
      <c r="P57">
        <f ca="1">IF($R$3&lt;&gt;"",NA(),IF(OR($E57&lt;$B$2,$E57&gt;$B$3),NA(),IFERROR(IF(INDEX(J!$A$1:$ZZ$200,MATCH($E57,J!$A$1:$A$200,0),MATCH(P$5,J!$A$1:$ZZ$1,0))&lt;&gt;"",INDEX(J!$A$1:$ZZ$200,MATCH($E57,J!$A$1:$A$200,0),MATCH(P$5,J!$A$1:$ZZ$1,0)),NA()),NA())))</f>
        <v>3571.93</v>
      </c>
      <c r="Q57">
        <f ca="1">IF($R$3&lt;&gt;"",NA(),IF(OR($E57&lt;$B$2,$E57&gt;$B$3),NA(),IFERROR(IF(INDEX(J!$A$1:$ZZ$200,MATCH($E57,J!$A$1:$A$200,0),MATCH(Q$5,J!$A$1:$ZZ$1,0))&lt;&gt;"",INDEX(J!$A$1:$ZZ$200,MATCH($E57,J!$A$1:$A$200,0),MATCH(Q$5,J!$A$1:$ZZ$1,0)),NA()),NA())))</f>
        <v>3593.24</v>
      </c>
      <c r="R57">
        <f t="shared" ca="1" si="7"/>
        <v>54.489999999999782</v>
      </c>
      <c r="S57" t="e">
        <f t="shared" ca="1" si="8"/>
        <v>#N/A</v>
      </c>
    </row>
    <row r="58" spans="3:19">
      <c r="C58" t="str">
        <f t="shared" ca="1" si="4"/>
        <v/>
      </c>
      <c r="D58">
        <f t="shared" ca="1" si="5"/>
        <v>2021</v>
      </c>
      <c r="E58">
        <v>2021</v>
      </c>
      <c r="F58" s="51">
        <f ca="1">IF(OR($E58&lt;$B$2,$E58&gt;$B$3),NA(),IFERROR(IF(INDEX(J!$A$1:$ZZ$200,MATCH($E58,J!$A$1:$A$200,0),MATCH(F$5,J!$A$1:$ZZ$1,0))&lt;&gt;"",INDEX(J!$A$1:$ZZ$200,MATCH($E58,J!$A$1:$A$200,0),MATCH(F$5,J!$A$1:$ZZ$1,0)),NA()),NA()))</f>
        <v>0.52</v>
      </c>
      <c r="G58" s="51">
        <f ca="1">IF(OR($E58&lt;$B$2,$E58&gt;$B$3),NA(),IFERROR(IF(INDEX(J!$A$1:$ZZ$200,MATCH($E58,J!$A$1:$A$200,0),MATCH(G$5,J!$A$1:$ZZ$1,0))&lt;&gt;"",INDEX(J!$A$1:$ZZ$200,MATCH($E58,J!$A$1:$A$200,0),MATCH(G$5,J!$A$1:$ZZ$1,0)),NA()),NA()))</f>
        <v>0.38</v>
      </c>
      <c r="H58" s="51">
        <f ca="1">IF(OR($E58&lt;$B$2,$E58&gt;$B$3),NA(),IFERROR(IF(INDEX(J!$A$1:$ZZ$200,MATCH($E58,J!$A$1:$A$200,0),MATCH(H$5,J!$A$1:$ZZ$1,0))&lt;&gt;"",INDEX(J!$A$1:$ZZ$200,MATCH($E58,J!$A$1:$A$200,0),MATCH(H$5,J!$A$1:$ZZ$1,0)),NA()),NA()))</f>
        <v>-0.21</v>
      </c>
      <c r="I58" s="51">
        <f ca="1">IF(OR($E58&lt;$B$2,$E58&gt;$B$3),NA(),IFERROR(IF(INDEX(J!$A$1:$ZZ$200,MATCH($E58,J!$A$1:$A$200,0),MATCH(I$5,J!$A$1:$ZZ$1,0))&lt;&gt;"",INDEX(J!$A$1:$ZZ$200,MATCH($E58,J!$A$1:$A$200,0),MATCH(I$5,J!$A$1:$ZZ$1,0)),NA()),NA()))</f>
        <v>0.35</v>
      </c>
      <c r="J58" s="51" t="e">
        <f ca="1">IF(OR($E58&lt;$B$2,$E58&gt;$B$3),NA(),IFERROR(IF(INDEX(J!$A$1:$ZZ$200,MATCH($E58,J!$A$1:$A$200,0),MATCH(J$5,J!$A$1:$ZZ$1,0))&lt;&gt;"",INDEX(J!$A$1:$ZZ$200,MATCH($E58,J!$A$1:$A$200,0),MATCH(J$5,J!$A$1:$ZZ$1,0)),NA()),NA()))</f>
        <v>#N/A</v>
      </c>
      <c r="K58" t="e">
        <f t="shared" si="9"/>
        <v>#N/A</v>
      </c>
      <c r="M58" t="str">
        <f t="shared" ca="1" si="6"/>
        <v/>
      </c>
      <c r="N58">
        <f t="shared" ca="1" si="10"/>
        <v>2021</v>
      </c>
      <c r="O58">
        <f ca="1">IF($R$3&lt;&gt;"",NA(),IF(OR($E58&lt;$B$2,$E58&gt;$B$3),NA(),IFERROR(IF(INDEX(J!$A$1:$ZZ$200,MATCH($E58,J!$A$1:$A$200,0),MATCH(O$5,J!$A$1:$ZZ$1,0))&lt;&gt;"",INDEX(J!$A$1:$ZZ$200,MATCH($E58,J!$A$1:$A$200,0),MATCH(O$5,J!$A$1:$ZZ$1,0)),NA()),NA())))</f>
        <v>3553.55</v>
      </c>
      <c r="P58">
        <f ca="1">IF($R$3&lt;&gt;"",NA(),IF(OR($E58&lt;$B$2,$E58&gt;$B$3),NA(),IFERROR(IF(INDEX(J!$A$1:$ZZ$200,MATCH($E58,J!$A$1:$A$200,0),MATCH(P$5,J!$A$1:$ZZ$1,0))&lt;&gt;"",INDEX(J!$A$1:$ZZ$200,MATCH($E58,J!$A$1:$A$200,0),MATCH(P$5,J!$A$1:$ZZ$1,0)),NA()),NA())))</f>
        <v>3590.63</v>
      </c>
      <c r="Q58">
        <f ca="1">IF($R$3&lt;&gt;"",NA(),IF(OR($E58&lt;$B$2,$E58&gt;$B$3),NA(),IFERROR(IF(INDEX(J!$A$1:$ZZ$200,MATCH($E58,J!$A$1:$A$200,0),MATCH(Q$5,J!$A$1:$ZZ$1,0))&lt;&gt;"",INDEX(J!$A$1:$ZZ$200,MATCH($E58,J!$A$1:$A$200,0),MATCH(Q$5,J!$A$1:$ZZ$1,0)),NA()),NA())))</f>
        <v>3618.9</v>
      </c>
      <c r="R58">
        <f t="shared" ca="1" si="7"/>
        <v>65.349999999999909</v>
      </c>
      <c r="S58" t="e">
        <f t="shared" ca="1" si="8"/>
        <v>#N/A</v>
      </c>
    </row>
    <row r="59" spans="3:19">
      <c r="C59" t="str">
        <f t="shared" ca="1" si="4"/>
        <v/>
      </c>
      <c r="D59">
        <f t="shared" ca="1" si="5"/>
        <v>2022</v>
      </c>
      <c r="E59">
        <v>2022</v>
      </c>
      <c r="F59" s="51">
        <f ca="1">IF(OR($E59&lt;$B$2,$E59&gt;$B$3),NA(),IFERROR(IF(INDEX(J!$A$1:$ZZ$200,MATCH($E59,J!$A$1:$A$200,0),MATCH(F$5,J!$A$1:$ZZ$1,0))&lt;&gt;"",INDEX(J!$A$1:$ZZ$200,MATCH($E59,J!$A$1:$A$200,0),MATCH(F$5,J!$A$1:$ZZ$1,0)),NA()),NA()))</f>
        <v>0.74</v>
      </c>
      <c r="G59" s="51">
        <f ca="1">IF(OR($E59&lt;$B$2,$E59&gt;$B$3),NA(),IFERROR(IF(INDEX(J!$A$1:$ZZ$200,MATCH($E59,J!$A$1:$A$200,0),MATCH(G$5,J!$A$1:$ZZ$1,0))&lt;&gt;"",INDEX(J!$A$1:$ZZ$200,MATCH($E59,J!$A$1:$A$200,0),MATCH(G$5,J!$A$1:$ZZ$1,0)),NA()),NA()))</f>
        <v>0.38</v>
      </c>
      <c r="H59" s="51">
        <f ca="1">IF(OR($E59&lt;$B$2,$E59&gt;$B$3),NA(),IFERROR(IF(INDEX(J!$A$1:$ZZ$200,MATCH($E59,J!$A$1:$A$200,0),MATCH(H$5,J!$A$1:$ZZ$1,0))&lt;&gt;"",INDEX(J!$A$1:$ZZ$200,MATCH($E59,J!$A$1:$A$200,0),MATCH(H$5,J!$A$1:$ZZ$1,0)),NA()),NA()))</f>
        <v>0.17</v>
      </c>
      <c r="I59" s="51">
        <f ca="1">IF(OR($E59&lt;$B$2,$E59&gt;$B$3),NA(),IFERROR(IF(INDEX(J!$A$1:$ZZ$200,MATCH($E59,J!$A$1:$A$200,0),MATCH(I$5,J!$A$1:$ZZ$1,0))&lt;&gt;"",INDEX(J!$A$1:$ZZ$200,MATCH($E59,J!$A$1:$A$200,0),MATCH(I$5,J!$A$1:$ZZ$1,0)),NA()),NA()))</f>
        <v>0.19</v>
      </c>
      <c r="J59" s="51" t="e">
        <f ca="1">IF(OR($E59&lt;$B$2,$E59&gt;$B$3),NA(),IFERROR(IF(INDEX(J!$A$1:$ZZ$200,MATCH($E59,J!$A$1:$A$200,0),MATCH(J$5,J!$A$1:$ZZ$1,0))&lt;&gt;"",INDEX(J!$A$1:$ZZ$200,MATCH($E59,J!$A$1:$A$200,0),MATCH(J$5,J!$A$1:$ZZ$1,0)),NA()),NA()))</f>
        <v>#N/A</v>
      </c>
      <c r="K59" t="e">
        <f t="shared" si="9"/>
        <v>#N/A</v>
      </c>
      <c r="M59" t="str">
        <f t="shared" ca="1" si="6"/>
        <v/>
      </c>
      <c r="N59">
        <f t="shared" ca="1" si="10"/>
        <v>2022</v>
      </c>
      <c r="O59">
        <f ca="1">IF($R$3&lt;&gt;"",NA(),IF(OR($E59&lt;$B$2,$E59&gt;$B$3),NA(),IFERROR(IF(INDEX(J!$A$1:$ZZ$200,MATCH($E59,J!$A$1:$A$200,0),MATCH(O$5,J!$A$1:$ZZ$1,0))&lt;&gt;"",INDEX(J!$A$1:$ZZ$200,MATCH($E59,J!$A$1:$A$200,0),MATCH(O$5,J!$A$1:$ZZ$1,0)),NA()),NA())))</f>
        <v>3581.49</v>
      </c>
      <c r="P59">
        <f ca="1">IF($R$3&lt;&gt;"",NA(),IF(OR($E59&lt;$B$2,$E59&gt;$B$3),NA(),IFERROR(IF(INDEX(J!$A$1:$ZZ$200,MATCH($E59,J!$A$1:$A$200,0),MATCH(P$5,J!$A$1:$ZZ$1,0))&lt;&gt;"",INDEX(J!$A$1:$ZZ$200,MATCH($E59,J!$A$1:$A$200,0),MATCH(P$5,J!$A$1:$ZZ$1,0)),NA()),NA())))</f>
        <v>3617.64</v>
      </c>
      <c r="Q59">
        <f ca="1">IF($R$3&lt;&gt;"",NA(),IF(OR($E59&lt;$B$2,$E59&gt;$B$3),NA(),IFERROR(IF(INDEX(J!$A$1:$ZZ$200,MATCH($E59,J!$A$1:$A$200,0),MATCH(Q$5,J!$A$1:$ZZ$1,0))&lt;&gt;"",INDEX(J!$A$1:$ZZ$200,MATCH($E59,J!$A$1:$A$200,0),MATCH(Q$5,J!$A$1:$ZZ$1,0)),NA()),NA())))</f>
        <v>3641.78</v>
      </c>
      <c r="R59">
        <f t="shared" ca="1" si="7"/>
        <v>60.290000000000418</v>
      </c>
      <c r="S59" t="e">
        <f t="shared" ca="1" si="8"/>
        <v>#N/A</v>
      </c>
    </row>
    <row r="60" spans="3:19">
      <c r="C60" t="str">
        <f t="shared" ca="1" si="4"/>
        <v/>
      </c>
      <c r="D60">
        <f t="shared" ca="1" si="5"/>
        <v>2023</v>
      </c>
      <c r="E60">
        <v>2023</v>
      </c>
      <c r="F60" s="51">
        <f ca="1">IF(OR($E60&lt;$B$2,$E60&gt;$B$3),NA(),IFERROR(IF(INDEX(J!$A$1:$ZZ$200,MATCH($E60,J!$A$1:$A$200,0),MATCH(F$5,J!$A$1:$ZZ$1,0))&lt;&gt;"",INDEX(J!$A$1:$ZZ$200,MATCH($E60,J!$A$1:$A$200,0),MATCH(F$5,J!$A$1:$ZZ$1,0)),NA()),NA()))</f>
        <v>0.89</v>
      </c>
      <c r="G60" s="51">
        <f ca="1">IF(OR($E60&lt;$B$2,$E60&gt;$B$3),NA(),IFERROR(IF(INDEX(J!$A$1:$ZZ$200,MATCH($E60,J!$A$1:$A$200,0),MATCH(G$5,J!$A$1:$ZZ$1,0))&lt;&gt;"",INDEX(J!$A$1:$ZZ$200,MATCH($E60,J!$A$1:$A$200,0),MATCH(G$5,J!$A$1:$ZZ$1,0)),NA()),NA()))</f>
        <v>0.39</v>
      </c>
      <c r="H60" s="51">
        <f ca="1">IF(OR($E60&lt;$B$2,$E60&gt;$B$3),NA(),IFERROR(IF(INDEX(J!$A$1:$ZZ$200,MATCH($E60,J!$A$1:$A$200,0),MATCH(H$5,J!$A$1:$ZZ$1,0))&lt;&gt;"",INDEX(J!$A$1:$ZZ$200,MATCH($E60,J!$A$1:$A$200,0),MATCH(H$5,J!$A$1:$ZZ$1,0)),NA()),NA()))</f>
        <v>0.45</v>
      </c>
      <c r="I60" s="51">
        <f ca="1">IF(OR($E60&lt;$B$2,$E60&gt;$B$3),NA(),IFERROR(IF(INDEX(J!$A$1:$ZZ$200,MATCH($E60,J!$A$1:$A$200,0),MATCH(I$5,J!$A$1:$ZZ$1,0))&lt;&gt;"",INDEX(J!$A$1:$ZZ$200,MATCH($E60,J!$A$1:$A$200,0),MATCH(I$5,J!$A$1:$ZZ$1,0)),NA()),NA()))</f>
        <v>0.06</v>
      </c>
      <c r="J60" s="51" t="e">
        <f ca="1">IF(OR($E60&lt;$B$2,$E60&gt;$B$3),NA(),IFERROR(IF(INDEX(J!$A$1:$ZZ$200,MATCH($E60,J!$A$1:$A$200,0),MATCH(J$5,J!$A$1:$ZZ$1,0))&lt;&gt;"",INDEX(J!$A$1:$ZZ$200,MATCH($E60,J!$A$1:$A$200,0),MATCH(J$5,J!$A$1:$ZZ$1,0)),NA()),NA()))</f>
        <v>#N/A</v>
      </c>
      <c r="K60">
        <f t="shared" si="9"/>
        <v>99999</v>
      </c>
      <c r="M60" t="str">
        <f t="shared" ca="1" si="6"/>
        <v/>
      </c>
      <c r="N60">
        <f t="shared" ca="1" si="10"/>
        <v>2023</v>
      </c>
      <c r="O60">
        <f ca="1">IF($R$3&lt;&gt;"",NA(),IF(OR($E60&lt;$B$2,$E60&gt;$B$3),NA(),IFERROR(IF(INDEX(J!$A$1:$ZZ$200,MATCH($E60,J!$A$1:$A$200,0),MATCH(O$5,J!$A$1:$ZZ$1,0))&lt;&gt;"",INDEX(J!$A$1:$ZZ$200,MATCH($E60,J!$A$1:$A$200,0),MATCH(O$5,J!$A$1:$ZZ$1,0)),NA()),NA())))</f>
        <v>3606.17</v>
      </c>
      <c r="P60">
        <f ca="1">IF($R$3&lt;&gt;"",NA(),IF(OR($E60&lt;$B$2,$E60&gt;$B$3),NA(),IFERROR(IF(INDEX(J!$A$1:$ZZ$200,MATCH($E60,J!$A$1:$A$200,0),MATCH(P$5,J!$A$1:$ZZ$1,0))&lt;&gt;"",INDEX(J!$A$1:$ZZ$200,MATCH($E60,J!$A$1:$A$200,0),MATCH(P$5,J!$A$1:$ZZ$1,0)),NA()),NA())))</f>
        <v>3649.02</v>
      </c>
      <c r="Q60">
        <f ca="1">IF($R$3&lt;&gt;"",NA(),IF(OR($E60&lt;$B$2,$E60&gt;$B$3),NA(),IFERROR(IF(INDEX(J!$A$1:$ZZ$200,MATCH($E60,J!$A$1:$A$200,0),MATCH(Q$5,J!$A$1:$ZZ$1,0))&lt;&gt;"",INDEX(J!$A$1:$ZZ$200,MATCH($E60,J!$A$1:$A$200,0),MATCH(Q$5,J!$A$1:$ZZ$1,0)),NA()),NA())))</f>
        <v>3685.47</v>
      </c>
      <c r="R60">
        <f t="shared" ca="1" si="7"/>
        <v>79.299999999999727</v>
      </c>
      <c r="S60">
        <f t="shared" ca="1" si="8"/>
        <v>99999</v>
      </c>
    </row>
    <row r="61" spans="3:19">
      <c r="C61" t="str">
        <f t="shared" ca="1" si="4"/>
        <v/>
      </c>
      <c r="D61">
        <f t="shared" ca="1" si="5"/>
        <v>2024</v>
      </c>
      <c r="E61">
        <v>2024</v>
      </c>
      <c r="F61" s="51">
        <f ca="1">IF(OR($E61&lt;$B$2,$E61&gt;$B$3),NA(),IFERROR(IF(INDEX(J!$A$1:$ZZ$200,MATCH($E61,J!$A$1:$A$200,0),MATCH(F$5,J!$A$1:$ZZ$1,0))&lt;&gt;"",INDEX(J!$A$1:$ZZ$200,MATCH($E61,J!$A$1:$A$200,0),MATCH(F$5,J!$A$1:$ZZ$1,0)),NA()),NA()))</f>
        <v>0.53</v>
      </c>
      <c r="G61" s="51">
        <f ca="1">IF(OR($E61&lt;$B$2,$E61&gt;$B$3),NA(),IFERROR(IF(INDEX(J!$A$1:$ZZ$200,MATCH($E61,J!$A$1:$A$200,0),MATCH(G$5,J!$A$1:$ZZ$1,0))&lt;&gt;"",INDEX(J!$A$1:$ZZ$200,MATCH($E61,J!$A$1:$A$200,0),MATCH(G$5,J!$A$1:$ZZ$1,0)),NA()),NA()))</f>
        <v>0.35</v>
      </c>
      <c r="H61" s="51">
        <f ca="1">IF(OR($E61&lt;$B$2,$E61&gt;$B$3),NA(),IFERROR(IF(INDEX(J!$A$1:$ZZ$200,MATCH($E61,J!$A$1:$A$200,0),MATCH(H$5,J!$A$1:$ZZ$1,0))&lt;&gt;"",INDEX(J!$A$1:$ZZ$200,MATCH($E61,J!$A$1:$A$200,0),MATCH(H$5,J!$A$1:$ZZ$1,0)),NA()),NA()))</f>
        <v>0.08</v>
      </c>
      <c r="I61" s="51">
        <f ca="1">IF(OR($E61&lt;$B$2,$E61&gt;$B$3),NA(),IFERROR(IF(INDEX(J!$A$1:$ZZ$200,MATCH($E61,J!$A$1:$A$200,0),MATCH(I$5,J!$A$1:$ZZ$1,0))&lt;&gt;"",INDEX(J!$A$1:$ZZ$200,MATCH($E61,J!$A$1:$A$200,0),MATCH(I$5,J!$A$1:$ZZ$1,0)),NA()),NA()))</f>
        <v>0.1</v>
      </c>
      <c r="J61" s="51" t="e">
        <f ca="1">IF(OR($E61&lt;$B$2,$E61&gt;$B$3),NA(),IFERROR(IF(INDEX(J!$A$1:$ZZ$200,MATCH($E61,J!$A$1:$A$200,0),MATCH(J$5,J!$A$1:$ZZ$1,0))&lt;&gt;"",INDEX(J!$A$1:$ZZ$200,MATCH($E61,J!$A$1:$A$200,0),MATCH(J$5,J!$A$1:$ZZ$1,0)),NA()),NA()))</f>
        <v>#N/A</v>
      </c>
      <c r="K61">
        <f t="shared" si="9"/>
        <v>-999999</v>
      </c>
      <c r="M61" t="str">
        <f t="shared" ca="1" si="6"/>
        <v/>
      </c>
      <c r="N61">
        <f t="shared" ca="1" si="10"/>
        <v>2024</v>
      </c>
      <c r="O61">
        <f ca="1">IF($R$3&lt;&gt;"",NA(),IF(OR($E61&lt;$B$2,$E61&gt;$B$3),NA(),IFERROR(IF(INDEX(J!$A$1:$ZZ$200,MATCH($E61,J!$A$1:$A$200,0),MATCH(O$5,J!$A$1:$ZZ$1,0))&lt;&gt;"",INDEX(J!$A$1:$ZZ$200,MATCH($E61,J!$A$1:$A$200,0),MATCH(O$5,J!$A$1:$ZZ$1,0)),NA()),NA())))</f>
        <v>3620.59</v>
      </c>
      <c r="P61">
        <f ca="1">IF($R$3&lt;&gt;"",NA(),IF(OR($E61&lt;$B$2,$E61&gt;$B$3),NA(),IFERROR(IF(INDEX(J!$A$1:$ZZ$200,MATCH($E61,J!$A$1:$A$200,0),MATCH(P$5,J!$A$1:$ZZ$1,0))&lt;&gt;"",INDEX(J!$A$1:$ZZ$200,MATCH($E61,J!$A$1:$A$200,0),MATCH(P$5,J!$A$1:$ZZ$1,0)),NA()),NA())))</f>
        <v>3667</v>
      </c>
      <c r="Q61">
        <f ca="1">IF($R$3&lt;&gt;"",NA(),IF(OR($E61&lt;$B$2,$E61&gt;$B$3),NA(),IFERROR(IF(INDEX(J!$A$1:$ZZ$200,MATCH($E61,J!$A$1:$A$200,0),MATCH(Q$5,J!$A$1:$ZZ$1,0))&lt;&gt;"",INDEX(J!$A$1:$ZZ$200,MATCH($E61,J!$A$1:$A$200,0),MATCH(Q$5,J!$A$1:$ZZ$1,0)),NA()),NA())))</f>
        <v>3716.46</v>
      </c>
      <c r="R61">
        <f t="shared" ca="1" si="7"/>
        <v>95.869999999999891</v>
      </c>
      <c r="S61">
        <f t="shared" ca="1" si="8"/>
        <v>-999999</v>
      </c>
    </row>
    <row r="62" spans="3:19">
      <c r="C62" t="str">
        <f t="shared" ca="1" si="4"/>
        <v/>
      </c>
      <c r="D62">
        <f t="shared" ca="1" si="5"/>
        <v>2025</v>
      </c>
      <c r="E62">
        <v>2025</v>
      </c>
      <c r="F62" s="51">
        <f ca="1">IF(OR($E62&lt;$B$2,$E62&gt;$B$3),NA(),IFERROR(IF(INDEX(J!$A$1:$ZZ$200,MATCH($E62,J!$A$1:$A$200,0),MATCH(F$5,J!$A$1:$ZZ$1,0))&lt;&gt;"",INDEX(J!$A$1:$ZZ$200,MATCH($E62,J!$A$1:$A$200,0),MATCH(F$5,J!$A$1:$ZZ$1,0)),NA()),NA()))</f>
        <v>0.35</v>
      </c>
      <c r="G62" s="51">
        <f ca="1">IF(OR($E62&lt;$B$2,$E62&gt;$B$3),NA(),IFERROR(IF(INDEX(J!$A$1:$ZZ$200,MATCH($E62,J!$A$1:$A$200,0),MATCH(G$5,J!$A$1:$ZZ$1,0))&lt;&gt;"",INDEX(J!$A$1:$ZZ$200,MATCH($E62,J!$A$1:$A$200,0),MATCH(G$5,J!$A$1:$ZZ$1,0)),NA()),NA()))</f>
        <v>0.31</v>
      </c>
      <c r="H62" s="51">
        <f ca="1">IF(OR($E62&lt;$B$2,$E62&gt;$B$3),NA(),IFERROR(IF(INDEX(J!$A$1:$ZZ$200,MATCH($E62,J!$A$1:$A$200,0),MATCH(H$5,J!$A$1:$ZZ$1,0))&lt;&gt;"",INDEX(J!$A$1:$ZZ$200,MATCH($E62,J!$A$1:$A$200,0),MATCH(H$5,J!$A$1:$ZZ$1,0)),NA()),NA()))</f>
        <v>-0.06</v>
      </c>
      <c r="I62" s="51">
        <f ca="1">IF(OR($E62&lt;$B$2,$E62&gt;$B$3),NA(),IFERROR(IF(INDEX(J!$A$1:$ZZ$200,MATCH($E62,J!$A$1:$A$200,0),MATCH(I$5,J!$A$1:$ZZ$1,0))&lt;&gt;"",INDEX(J!$A$1:$ZZ$200,MATCH($E62,J!$A$1:$A$200,0),MATCH(I$5,J!$A$1:$ZZ$1,0)),NA()),NA()))</f>
        <v>0.09</v>
      </c>
      <c r="J62" s="51" t="e">
        <f ca="1">IF(OR($E62&lt;$B$2,$E62&gt;$B$3),NA(),IFERROR(IF(INDEX(J!$A$1:$ZZ$200,MATCH($E62,J!$A$1:$A$200,0),MATCH(J$5,J!$A$1:$ZZ$1,0))&lt;&gt;"",INDEX(J!$A$1:$ZZ$200,MATCH($E62,J!$A$1:$A$200,0),MATCH(J$5,J!$A$1:$ZZ$1,0)),NA()),NA()))</f>
        <v>#N/A</v>
      </c>
      <c r="K62" t="e">
        <f t="shared" si="9"/>
        <v>#N/A</v>
      </c>
      <c r="M62" t="str">
        <f t="shared" ca="1" si="6"/>
        <v/>
      </c>
      <c r="N62">
        <f t="shared" ca="1" si="10"/>
        <v>2025</v>
      </c>
      <c r="O62">
        <f ca="1">IF($R$3&lt;&gt;"",NA(),IF(OR($E62&lt;$B$2,$E62&gt;$B$3),NA(),IFERROR(IF(INDEX(J!$A$1:$ZZ$200,MATCH($E62,J!$A$1:$A$200,0),MATCH(O$5,J!$A$1:$ZZ$1,0))&lt;&gt;"",INDEX(J!$A$1:$ZZ$200,MATCH($E62,J!$A$1:$A$200,0),MATCH(O$5,J!$A$1:$ZZ$1,0)),NA()),NA())))</f>
        <v>3633.84</v>
      </c>
      <c r="P62">
        <f ca="1">IF($R$3&lt;&gt;"",NA(),IF(OR($E62&lt;$B$2,$E62&gt;$B$3),NA(),IFERROR(IF(INDEX(J!$A$1:$ZZ$200,MATCH($E62,J!$A$1:$A$200,0),MATCH(P$5,J!$A$1:$ZZ$1,0))&lt;&gt;"",INDEX(J!$A$1:$ZZ$200,MATCH($E62,J!$A$1:$A$200,0),MATCH(P$5,J!$A$1:$ZZ$1,0)),NA()),NA())))</f>
        <v>3676.67</v>
      </c>
      <c r="Q62">
        <f ca="1">IF($R$3&lt;&gt;"",NA(),IF(OR($E62&lt;$B$2,$E62&gt;$B$3),NA(),IFERROR(IF(INDEX(J!$A$1:$ZZ$200,MATCH($E62,J!$A$1:$A$200,0),MATCH(Q$5,J!$A$1:$ZZ$1,0))&lt;&gt;"",INDEX(J!$A$1:$ZZ$200,MATCH($E62,J!$A$1:$A$200,0),MATCH(Q$5,J!$A$1:$ZZ$1,0)),NA()),NA())))</f>
        <v>3740.27</v>
      </c>
      <c r="R62">
        <f t="shared" ca="1" si="7"/>
        <v>106.42999999999984</v>
      </c>
      <c r="S62" t="e">
        <f t="shared" ca="1" si="8"/>
        <v>#N/A</v>
      </c>
    </row>
    <row r="63" spans="3:19">
      <c r="C63" t="str">
        <f t="shared" ca="1" si="4"/>
        <v/>
      </c>
      <c r="D63">
        <f t="shared" ca="1" si="5"/>
        <v>2026</v>
      </c>
      <c r="E63">
        <v>2026</v>
      </c>
      <c r="F63" s="51">
        <f ca="1">IF(OR($E63&lt;$B$2,$E63&gt;$B$3),NA(),IFERROR(IF(INDEX(J!$A$1:$ZZ$200,MATCH($E63,J!$A$1:$A$200,0),MATCH(F$5,J!$A$1:$ZZ$1,0))&lt;&gt;"",INDEX(J!$A$1:$ZZ$200,MATCH($E63,J!$A$1:$A$200,0),MATCH(F$5,J!$A$1:$ZZ$1,0)),NA()),NA()))</f>
        <v>0.38</v>
      </c>
      <c r="G63" s="51">
        <f ca="1">IF(OR($E63&lt;$B$2,$E63&gt;$B$3),NA(),IFERROR(IF(INDEX(J!$A$1:$ZZ$200,MATCH($E63,J!$A$1:$A$200,0),MATCH(G$5,J!$A$1:$ZZ$1,0))&lt;&gt;"",INDEX(J!$A$1:$ZZ$200,MATCH($E63,J!$A$1:$A$200,0),MATCH(G$5,J!$A$1:$ZZ$1,0)),NA()),NA()))</f>
        <v>0.28000000000000003</v>
      </c>
      <c r="H63" s="51">
        <f ca="1">IF(OR($E63&lt;$B$2,$E63&gt;$B$3),NA(),IFERROR(IF(INDEX(J!$A$1:$ZZ$200,MATCH($E63,J!$A$1:$A$200,0),MATCH(H$5,J!$A$1:$ZZ$1,0))&lt;&gt;"",INDEX(J!$A$1:$ZZ$200,MATCH($E63,J!$A$1:$A$200,0),MATCH(H$5,J!$A$1:$ZZ$1,0)),NA()),NA()))</f>
        <v>-0.15</v>
      </c>
      <c r="I63" s="51">
        <f ca="1">IF(OR($E63&lt;$B$2,$E63&gt;$B$3),NA(),IFERROR(IF(INDEX(J!$A$1:$ZZ$200,MATCH($E63,J!$A$1:$A$200,0),MATCH(I$5,J!$A$1:$ZZ$1,0))&lt;&gt;"",INDEX(J!$A$1:$ZZ$200,MATCH($E63,J!$A$1:$A$200,0),MATCH(I$5,J!$A$1:$ZZ$1,0)),NA()),NA()))</f>
        <v>0.25</v>
      </c>
      <c r="J63" s="51" t="e">
        <f ca="1">IF(OR($E63&lt;$B$2,$E63&gt;$B$3),NA(),IFERROR(IF(INDEX(J!$A$1:$ZZ$200,MATCH($E63,J!$A$1:$A$200,0),MATCH(J$5,J!$A$1:$ZZ$1,0))&lt;&gt;"",INDEX(J!$A$1:$ZZ$200,MATCH($E63,J!$A$1:$A$200,0),MATCH(J$5,J!$A$1:$ZZ$1,0)),NA()),NA()))</f>
        <v>#N/A</v>
      </c>
      <c r="K63" t="e">
        <f t="shared" si="9"/>
        <v>#N/A</v>
      </c>
      <c r="M63" t="str">
        <f t="shared" ca="1" si="6"/>
        <v/>
      </c>
      <c r="N63">
        <f t="shared" ca="1" si="10"/>
        <v>2026</v>
      </c>
      <c r="O63">
        <f ca="1">IF($R$3&lt;&gt;"",NA(),IF(OR($E63&lt;$B$2,$E63&gt;$B$3),NA(),IFERROR(IF(INDEX(J!$A$1:$ZZ$200,MATCH($E63,J!$A$1:$A$200,0),MATCH(O$5,J!$A$1:$ZZ$1,0))&lt;&gt;"",INDEX(J!$A$1:$ZZ$200,MATCH($E63,J!$A$1:$A$200,0),MATCH(O$5,J!$A$1:$ZZ$1,0)),NA()),NA())))</f>
        <v>3637.2</v>
      </c>
      <c r="P63">
        <f ca="1">IF($R$3&lt;&gt;"",NA(),IF(OR($E63&lt;$B$2,$E63&gt;$B$3),NA(),IFERROR(IF(INDEX(J!$A$1:$ZZ$200,MATCH($E63,J!$A$1:$A$200,0),MATCH(P$5,J!$A$1:$ZZ$1,0))&lt;&gt;"",INDEX(J!$A$1:$ZZ$200,MATCH($E63,J!$A$1:$A$200,0),MATCH(P$5,J!$A$1:$ZZ$1,0)),NA()),NA())))</f>
        <v>3690.19</v>
      </c>
      <c r="Q63">
        <f ca="1">IF($R$3&lt;&gt;"",NA(),IF(OR($E63&lt;$B$2,$E63&gt;$B$3),NA(),IFERROR(IF(INDEX(J!$A$1:$ZZ$200,MATCH($E63,J!$A$1:$A$200,0),MATCH(Q$5,J!$A$1:$ZZ$1,0))&lt;&gt;"",INDEX(J!$A$1:$ZZ$200,MATCH($E63,J!$A$1:$A$200,0),MATCH(Q$5,J!$A$1:$ZZ$1,0)),NA()),NA())))</f>
        <v>3766.09</v>
      </c>
      <c r="R63">
        <f t="shared" ca="1" si="7"/>
        <v>128.89000000000033</v>
      </c>
      <c r="S63" t="e">
        <f t="shared" ca="1" si="8"/>
        <v>#N/A</v>
      </c>
    </row>
    <row r="64" spans="3:19">
      <c r="C64" t="str">
        <f t="shared" ca="1" si="4"/>
        <v/>
      </c>
      <c r="D64">
        <f t="shared" ca="1" si="5"/>
        <v>2027</v>
      </c>
      <c r="E64">
        <v>2027</v>
      </c>
      <c r="F64" s="51">
        <f ca="1">IF(OR($E64&lt;$B$2,$E64&gt;$B$3),NA(),IFERROR(IF(INDEX(J!$A$1:$ZZ$200,MATCH($E64,J!$A$1:$A$200,0),MATCH(F$5,J!$A$1:$ZZ$1,0))&lt;&gt;"",INDEX(J!$A$1:$ZZ$200,MATCH($E64,J!$A$1:$A$200,0),MATCH(F$5,J!$A$1:$ZZ$1,0)),NA()),NA()))</f>
        <v>0.33</v>
      </c>
      <c r="G64" s="51">
        <f ca="1">IF(OR($E64&lt;$B$2,$E64&gt;$B$3),NA(),IFERROR(IF(INDEX(J!$A$1:$ZZ$200,MATCH($E64,J!$A$1:$A$200,0),MATCH(G$5,J!$A$1:$ZZ$1,0))&lt;&gt;"",INDEX(J!$A$1:$ZZ$200,MATCH($E64,J!$A$1:$A$200,0),MATCH(G$5,J!$A$1:$ZZ$1,0)),NA()),NA()))</f>
        <v>0.27</v>
      </c>
      <c r="H64" s="51">
        <f ca="1">IF(OR($E64&lt;$B$2,$E64&gt;$B$3),NA(),IFERROR(IF(INDEX(J!$A$1:$ZZ$200,MATCH($E64,J!$A$1:$A$200,0),MATCH(H$5,J!$A$1:$ZZ$1,0))&lt;&gt;"",INDEX(J!$A$1:$ZZ$200,MATCH($E64,J!$A$1:$A$200,0),MATCH(H$5,J!$A$1:$ZZ$1,0)),NA()),NA()))</f>
        <v>-0.21</v>
      </c>
      <c r="I64" s="51">
        <f ca="1">IF(OR($E64&lt;$B$2,$E64&gt;$B$3),NA(),IFERROR(IF(INDEX(J!$A$1:$ZZ$200,MATCH($E64,J!$A$1:$A$200,0),MATCH(I$5,J!$A$1:$ZZ$1,0))&lt;&gt;"",INDEX(J!$A$1:$ZZ$200,MATCH($E64,J!$A$1:$A$200,0),MATCH(I$5,J!$A$1:$ZZ$1,0)),NA()),NA()))</f>
        <v>0.25</v>
      </c>
      <c r="J64" s="51" t="e">
        <f ca="1">IF(OR($E64&lt;$B$2,$E64&gt;$B$3),NA(),IFERROR(IF(INDEX(J!$A$1:$ZZ$200,MATCH($E64,J!$A$1:$A$200,0),MATCH(J$5,J!$A$1:$ZZ$1,0))&lt;&gt;"",INDEX(J!$A$1:$ZZ$200,MATCH($E64,J!$A$1:$A$200,0),MATCH(J$5,J!$A$1:$ZZ$1,0)),NA()),NA()))</f>
        <v>#N/A</v>
      </c>
      <c r="K64" t="e">
        <f t="shared" si="9"/>
        <v>#N/A</v>
      </c>
      <c r="M64" t="str">
        <f t="shared" ca="1" si="6"/>
        <v/>
      </c>
      <c r="N64">
        <f t="shared" ca="1" si="10"/>
        <v>2027</v>
      </c>
      <c r="O64">
        <f ca="1">IF($R$3&lt;&gt;"",NA(),IF(OR($E64&lt;$B$2,$E64&gt;$B$3),NA(),IFERROR(IF(INDEX(J!$A$1:$ZZ$200,MATCH($E64,J!$A$1:$A$200,0),MATCH(O$5,J!$A$1:$ZZ$1,0))&lt;&gt;"",INDEX(J!$A$1:$ZZ$200,MATCH($E64,J!$A$1:$A$200,0),MATCH(O$5,J!$A$1:$ZZ$1,0)),NA()),NA())))</f>
        <v>3637.31</v>
      </c>
      <c r="P64">
        <f ca="1">IF($R$3&lt;&gt;"",NA(),IF(OR($E64&lt;$B$2,$E64&gt;$B$3),NA(),IFERROR(IF(INDEX(J!$A$1:$ZZ$200,MATCH($E64,J!$A$1:$A$200,0),MATCH(P$5,J!$A$1:$ZZ$1,0))&lt;&gt;"",INDEX(J!$A$1:$ZZ$200,MATCH($E64,J!$A$1:$A$200,0),MATCH(P$5,J!$A$1:$ZZ$1,0)),NA()),NA())))</f>
        <v>3702.21</v>
      </c>
      <c r="Q64">
        <f ca="1">IF($R$3&lt;&gt;"",NA(),IF(OR($E64&lt;$B$2,$E64&gt;$B$3),NA(),IFERROR(IF(INDEX(J!$A$1:$ZZ$200,MATCH($E64,J!$A$1:$A$200,0),MATCH(Q$5,J!$A$1:$ZZ$1,0))&lt;&gt;"",INDEX(J!$A$1:$ZZ$200,MATCH($E64,J!$A$1:$A$200,0),MATCH(Q$5,J!$A$1:$ZZ$1,0)),NA()),NA())))</f>
        <v>3791.47</v>
      </c>
      <c r="R64">
        <f t="shared" ca="1" si="7"/>
        <v>154.15999999999985</v>
      </c>
      <c r="S64" t="e">
        <f t="shared" ca="1" si="8"/>
        <v>#N/A</v>
      </c>
    </row>
    <row r="65" spans="3:19">
      <c r="C65" t="str">
        <f t="shared" ca="1" si="4"/>
        <v/>
      </c>
      <c r="D65">
        <f t="shared" ca="1" si="5"/>
        <v>2028</v>
      </c>
      <c r="E65">
        <v>2028</v>
      </c>
      <c r="F65" s="51">
        <f ca="1">IF(OR($E65&lt;$B$2,$E65&gt;$B$3),NA(),IFERROR(IF(INDEX(J!$A$1:$ZZ$200,MATCH($E65,J!$A$1:$A$200,0),MATCH(F$5,J!$A$1:$ZZ$1,0))&lt;&gt;"",INDEX(J!$A$1:$ZZ$200,MATCH($E65,J!$A$1:$A$200,0),MATCH(F$5,J!$A$1:$ZZ$1,0)),NA()),NA()))</f>
        <v>0.31</v>
      </c>
      <c r="G65" s="51">
        <f ca="1">IF(OR($E65&lt;$B$2,$E65&gt;$B$3),NA(),IFERROR(IF(INDEX(J!$A$1:$ZZ$200,MATCH($E65,J!$A$1:$A$200,0),MATCH(G$5,J!$A$1:$ZZ$1,0))&lt;&gt;"",INDEX(J!$A$1:$ZZ$200,MATCH($E65,J!$A$1:$A$200,0),MATCH(G$5,J!$A$1:$ZZ$1,0)),NA()),NA()))</f>
        <v>0.28000000000000003</v>
      </c>
      <c r="H65" s="51">
        <f ca="1">IF(OR($E65&lt;$B$2,$E65&gt;$B$3),NA(),IFERROR(IF(INDEX(J!$A$1:$ZZ$200,MATCH($E65,J!$A$1:$A$200,0),MATCH(H$5,J!$A$1:$ZZ$1,0))&lt;&gt;"",INDEX(J!$A$1:$ZZ$200,MATCH($E65,J!$A$1:$A$200,0),MATCH(H$5,J!$A$1:$ZZ$1,0)),NA()),NA()))</f>
        <v>-0.25</v>
      </c>
      <c r="I65" s="51">
        <f ca="1">IF(OR($E65&lt;$B$2,$E65&gt;$B$3),NA(),IFERROR(IF(INDEX(J!$A$1:$ZZ$200,MATCH($E65,J!$A$1:$A$200,0),MATCH(I$5,J!$A$1:$ZZ$1,0))&lt;&gt;"",INDEX(J!$A$1:$ZZ$200,MATCH($E65,J!$A$1:$A$200,0),MATCH(I$5,J!$A$1:$ZZ$1,0)),NA()),NA()))</f>
        <v>0.25</v>
      </c>
      <c r="J65" s="51" t="e">
        <f ca="1">IF(OR($E65&lt;$B$2,$E65&gt;$B$3),NA(),IFERROR(IF(INDEX(J!$A$1:$ZZ$200,MATCH($E65,J!$A$1:$A$200,0),MATCH(J$5,J!$A$1:$ZZ$1,0))&lt;&gt;"",INDEX(J!$A$1:$ZZ$200,MATCH($E65,J!$A$1:$A$200,0),MATCH(J$5,J!$A$1:$ZZ$1,0)),NA()),NA()))</f>
        <v>#N/A</v>
      </c>
      <c r="K65" t="e">
        <f t="shared" si="9"/>
        <v>#N/A</v>
      </c>
      <c r="M65" t="str">
        <f t="shared" ca="1" si="6"/>
        <v/>
      </c>
      <c r="N65">
        <f t="shared" ca="1" si="10"/>
        <v>2028</v>
      </c>
      <c r="O65">
        <f ca="1">IF($R$3&lt;&gt;"",NA(),IF(OR($E65&lt;$B$2,$E65&gt;$B$3),NA(),IFERROR(IF(INDEX(J!$A$1:$ZZ$200,MATCH($E65,J!$A$1:$A$200,0),MATCH(O$5,J!$A$1:$ZZ$1,0))&lt;&gt;"",INDEX(J!$A$1:$ZZ$200,MATCH($E65,J!$A$1:$A$200,0),MATCH(O$5,J!$A$1:$ZZ$1,0)),NA()),NA())))</f>
        <v>3633.85</v>
      </c>
      <c r="P65">
        <f ca="1">IF($R$3&lt;&gt;"",NA(),IF(OR($E65&lt;$B$2,$E65&gt;$B$3),NA(),IFERROR(IF(INDEX(J!$A$1:$ZZ$200,MATCH($E65,J!$A$1:$A$200,0),MATCH(P$5,J!$A$1:$ZZ$1,0))&lt;&gt;"",INDEX(J!$A$1:$ZZ$200,MATCH($E65,J!$A$1:$A$200,0),MATCH(P$5,J!$A$1:$ZZ$1,0)),NA()),NA())))</f>
        <v>3713.85</v>
      </c>
      <c r="Q65">
        <f ca="1">IF($R$3&lt;&gt;"",NA(),IF(OR($E65&lt;$B$2,$E65&gt;$B$3),NA(),IFERROR(IF(INDEX(J!$A$1:$ZZ$200,MATCH($E65,J!$A$1:$A$200,0),MATCH(Q$5,J!$A$1:$ZZ$1,0))&lt;&gt;"",INDEX(J!$A$1:$ZZ$200,MATCH($E65,J!$A$1:$A$200,0),MATCH(Q$5,J!$A$1:$ZZ$1,0)),NA()),NA())))</f>
        <v>3817.2</v>
      </c>
      <c r="R65">
        <f t="shared" ca="1" si="7"/>
        <v>183.34999999999991</v>
      </c>
      <c r="S65" t="e">
        <f t="shared" ca="1" si="8"/>
        <v>#N/A</v>
      </c>
    </row>
    <row r="66" spans="3:19">
      <c r="C66" t="str">
        <f t="shared" ca="1" si="4"/>
        <v/>
      </c>
      <c r="D66">
        <f t="shared" ca="1" si="5"/>
        <v>2029</v>
      </c>
      <c r="E66">
        <v>2029</v>
      </c>
      <c r="F66" s="51">
        <f ca="1">IF(OR($E66&lt;$B$2,$E66&gt;$B$3),NA(),IFERROR(IF(INDEX(J!$A$1:$ZZ$200,MATCH($E66,J!$A$1:$A$200,0),MATCH(F$5,J!$A$1:$ZZ$1,0))&lt;&gt;"",INDEX(J!$A$1:$ZZ$200,MATCH($E66,J!$A$1:$A$200,0),MATCH(F$5,J!$A$1:$ZZ$1,0)),NA()),NA()))</f>
        <v>0.27</v>
      </c>
      <c r="G66" s="51">
        <f ca="1">IF(OR($E66&lt;$B$2,$E66&gt;$B$3),NA(),IFERROR(IF(INDEX(J!$A$1:$ZZ$200,MATCH($E66,J!$A$1:$A$200,0),MATCH(G$5,J!$A$1:$ZZ$1,0))&lt;&gt;"",INDEX(J!$A$1:$ZZ$200,MATCH($E66,J!$A$1:$A$200,0),MATCH(G$5,J!$A$1:$ZZ$1,0)),NA()),NA()))</f>
        <v>0.28000000000000003</v>
      </c>
      <c r="H66" s="51">
        <f ca="1">IF(OR($E66&lt;$B$2,$E66&gt;$B$3),NA(),IFERROR(IF(INDEX(J!$A$1:$ZZ$200,MATCH($E66,J!$A$1:$A$200,0),MATCH(H$5,J!$A$1:$ZZ$1,0))&lt;&gt;"",INDEX(J!$A$1:$ZZ$200,MATCH($E66,J!$A$1:$A$200,0),MATCH(H$5,J!$A$1:$ZZ$1,0)),NA()),NA()))</f>
        <v>-0.28999999999999998</v>
      </c>
      <c r="I66" s="51">
        <f ca="1">IF(OR($E66&lt;$B$2,$E66&gt;$B$3),NA(),IFERROR(IF(INDEX(J!$A$1:$ZZ$200,MATCH($E66,J!$A$1:$A$200,0),MATCH(I$5,J!$A$1:$ZZ$1,0))&lt;&gt;"",INDEX(J!$A$1:$ZZ$200,MATCH($E66,J!$A$1:$A$200,0),MATCH(I$5,J!$A$1:$ZZ$1,0)),NA()),NA()))</f>
        <v>0.25</v>
      </c>
      <c r="J66" s="51" t="e">
        <f ca="1">IF(OR($E66&lt;$B$2,$E66&gt;$B$3),NA(),IFERROR(IF(INDEX(J!$A$1:$ZZ$200,MATCH($E66,J!$A$1:$A$200,0),MATCH(J$5,J!$A$1:$ZZ$1,0))&lt;&gt;"",INDEX(J!$A$1:$ZZ$200,MATCH($E66,J!$A$1:$A$200,0),MATCH(J$5,J!$A$1:$ZZ$1,0)),NA()),NA()))</f>
        <v>#N/A</v>
      </c>
      <c r="K66" t="e">
        <f t="shared" si="9"/>
        <v>#N/A</v>
      </c>
      <c r="M66" t="str">
        <f t="shared" ca="1" si="6"/>
        <v/>
      </c>
      <c r="N66">
        <f t="shared" ca="1" si="10"/>
        <v>2029</v>
      </c>
      <c r="O66">
        <f ca="1">IF($R$3&lt;&gt;"",NA(),IF(OR($E66&lt;$B$2,$E66&gt;$B$3),NA(),IFERROR(IF(INDEX(J!$A$1:$ZZ$200,MATCH($E66,J!$A$1:$A$200,0),MATCH(O$5,J!$A$1:$ZZ$1,0))&lt;&gt;"",INDEX(J!$A$1:$ZZ$200,MATCH($E66,J!$A$1:$A$200,0),MATCH(O$5,J!$A$1:$ZZ$1,0)),NA()),NA())))</f>
        <v>3628.26</v>
      </c>
      <c r="P66">
        <f ca="1">IF($R$3&lt;&gt;"",NA(),IF(OR($E66&lt;$B$2,$E66&gt;$B$3),NA(),IFERROR(IF(INDEX(J!$A$1:$ZZ$200,MATCH($E66,J!$A$1:$A$200,0),MATCH(P$5,J!$A$1:$ZZ$1,0))&lt;&gt;"",INDEX(J!$A$1:$ZZ$200,MATCH($E66,J!$A$1:$A$200,0),MATCH(P$5,J!$A$1:$ZZ$1,0)),NA()),NA())))</f>
        <v>3724.25</v>
      </c>
      <c r="Q66">
        <f ca="1">IF($R$3&lt;&gt;"",NA(),IF(OR($E66&lt;$B$2,$E66&gt;$B$3),NA(),IFERROR(IF(INDEX(J!$A$1:$ZZ$200,MATCH($E66,J!$A$1:$A$200,0),MATCH(Q$5,J!$A$1:$ZZ$1,0))&lt;&gt;"",INDEX(J!$A$1:$ZZ$200,MATCH($E66,J!$A$1:$A$200,0),MATCH(Q$5,J!$A$1:$ZZ$1,0)),NA()),NA())))</f>
        <v>3843.98</v>
      </c>
      <c r="R66">
        <f t="shared" ca="1" si="7"/>
        <v>215.7199999999998</v>
      </c>
      <c r="S66" t="e">
        <f t="shared" ca="1" si="8"/>
        <v>#N/A</v>
      </c>
    </row>
    <row r="67" spans="3:19">
      <c r="C67" t="str">
        <f t="shared" ca="1" si="4"/>
        <v/>
      </c>
      <c r="D67">
        <f t="shared" ca="1" si="5"/>
        <v>2030</v>
      </c>
      <c r="E67">
        <v>2030</v>
      </c>
      <c r="F67" s="51">
        <f ca="1">IF(OR($E67&lt;$B$2,$E67&gt;$B$3),NA(),IFERROR(IF(INDEX(J!$A$1:$ZZ$200,MATCH($E67,J!$A$1:$A$200,0),MATCH(F$5,J!$A$1:$ZZ$1,0))&lt;&gt;"",INDEX(J!$A$1:$ZZ$200,MATCH($E67,J!$A$1:$A$200,0),MATCH(F$5,J!$A$1:$ZZ$1,0)),NA()),NA()))</f>
        <v>0.26</v>
      </c>
      <c r="G67" s="51">
        <f ca="1">IF(OR($E67&lt;$B$2,$E67&gt;$B$3),NA(),IFERROR(IF(INDEX(J!$A$1:$ZZ$200,MATCH($E67,J!$A$1:$A$200,0),MATCH(G$5,J!$A$1:$ZZ$1,0))&lt;&gt;"",INDEX(J!$A$1:$ZZ$200,MATCH($E67,J!$A$1:$A$200,0),MATCH(G$5,J!$A$1:$ZZ$1,0)),NA()),NA()))</f>
        <v>0.28000000000000003</v>
      </c>
      <c r="H67" s="51">
        <f ca="1">IF(OR($E67&lt;$B$2,$E67&gt;$B$3),NA(),IFERROR(IF(INDEX(J!$A$1:$ZZ$200,MATCH($E67,J!$A$1:$A$200,0),MATCH(H$5,J!$A$1:$ZZ$1,0))&lt;&gt;"",INDEX(J!$A$1:$ZZ$200,MATCH($E67,J!$A$1:$A$200,0),MATCH(H$5,J!$A$1:$ZZ$1,0)),NA()),NA()))</f>
        <v>-0.3</v>
      </c>
      <c r="I67" s="51">
        <f ca="1">IF(OR($E67&lt;$B$2,$E67&gt;$B$3),NA(),IFERROR(IF(INDEX(J!$A$1:$ZZ$200,MATCH($E67,J!$A$1:$A$200,0),MATCH(I$5,J!$A$1:$ZZ$1,0))&lt;&gt;"",INDEX(J!$A$1:$ZZ$200,MATCH($E67,J!$A$1:$A$200,0),MATCH(I$5,J!$A$1:$ZZ$1,0)),NA()),NA()))</f>
        <v>0.25</v>
      </c>
      <c r="J67" s="51" t="e">
        <f ca="1">IF(OR($E67&lt;$B$2,$E67&gt;$B$3),NA(),IFERROR(IF(INDEX(J!$A$1:$ZZ$200,MATCH($E67,J!$A$1:$A$200,0),MATCH(J$5,J!$A$1:$ZZ$1,0))&lt;&gt;"",INDEX(J!$A$1:$ZZ$200,MATCH($E67,J!$A$1:$A$200,0),MATCH(J$5,J!$A$1:$ZZ$1,0)),NA()),NA()))</f>
        <v>#N/A</v>
      </c>
      <c r="K67" t="e">
        <f t="shared" si="9"/>
        <v>#N/A</v>
      </c>
      <c r="M67" t="str">
        <f t="shared" ca="1" si="6"/>
        <v/>
      </c>
      <c r="N67">
        <f t="shared" ca="1" si="10"/>
        <v>2030</v>
      </c>
      <c r="O67">
        <f ca="1">IF($R$3&lt;&gt;"",NA(),IF(OR($E67&lt;$B$2,$E67&gt;$B$3),NA(),IFERROR(IF(INDEX(J!$A$1:$ZZ$200,MATCH($E67,J!$A$1:$A$200,0),MATCH(O$5,J!$A$1:$ZZ$1,0))&lt;&gt;"",INDEX(J!$A$1:$ZZ$200,MATCH($E67,J!$A$1:$A$200,0),MATCH(O$5,J!$A$1:$ZZ$1,0)),NA()),NA())))</f>
        <v>3621.47</v>
      </c>
      <c r="P67">
        <f ca="1">IF($R$3&lt;&gt;"",NA(),IF(OR($E67&lt;$B$2,$E67&gt;$B$3),NA(),IFERROR(IF(INDEX(J!$A$1:$ZZ$200,MATCH($E67,J!$A$1:$A$200,0),MATCH(P$5,J!$A$1:$ZZ$1,0))&lt;&gt;"",INDEX(J!$A$1:$ZZ$200,MATCH($E67,J!$A$1:$A$200,0),MATCH(P$5,J!$A$1:$ZZ$1,0)),NA()),NA())))</f>
        <v>3734</v>
      </c>
      <c r="Q67">
        <f ca="1">IF($R$3&lt;&gt;"",NA(),IF(OR($E67&lt;$B$2,$E67&gt;$B$3),NA(),IFERROR(IF(INDEX(J!$A$1:$ZZ$200,MATCH($E67,J!$A$1:$A$200,0),MATCH(Q$5,J!$A$1:$ZZ$1,0))&lt;&gt;"",INDEX(J!$A$1:$ZZ$200,MATCH($E67,J!$A$1:$A$200,0),MATCH(Q$5,J!$A$1:$ZZ$1,0)),NA()),NA())))</f>
        <v>3870.89</v>
      </c>
      <c r="R67">
        <f t="shared" ca="1" si="7"/>
        <v>249.42000000000007</v>
      </c>
      <c r="S67" t="e">
        <f t="shared" ca="1" si="8"/>
        <v>#N/A</v>
      </c>
    </row>
    <row r="68" spans="3:19">
      <c r="C68" t="str">
        <f t="shared" ca="1" si="4"/>
        <v/>
      </c>
      <c r="D68">
        <f t="shared" ca="1" si="5"/>
        <v>2031</v>
      </c>
      <c r="E68">
        <v>2031</v>
      </c>
      <c r="F68" s="51">
        <f ca="1">IF(OR($E68&lt;$B$2,$E68&gt;$B$3),NA(),IFERROR(IF(INDEX(J!$A$1:$ZZ$200,MATCH($E68,J!$A$1:$A$200,0),MATCH(F$5,J!$A$1:$ZZ$1,0))&lt;&gt;"",INDEX(J!$A$1:$ZZ$200,MATCH($E68,J!$A$1:$A$200,0),MATCH(F$5,J!$A$1:$ZZ$1,0)),NA()),NA()))</f>
        <v>0.25</v>
      </c>
      <c r="G68" s="51">
        <f ca="1">IF(OR($E68&lt;$B$2,$E68&gt;$B$3),NA(),IFERROR(IF(INDEX(J!$A$1:$ZZ$200,MATCH($E68,J!$A$1:$A$200,0),MATCH(G$5,J!$A$1:$ZZ$1,0))&lt;&gt;"",INDEX(J!$A$1:$ZZ$200,MATCH($E68,J!$A$1:$A$200,0),MATCH(G$5,J!$A$1:$ZZ$1,0)),NA()),NA()))</f>
        <v>0.28000000000000003</v>
      </c>
      <c r="H68" s="51">
        <f ca="1">IF(OR($E68&lt;$B$2,$E68&gt;$B$3),NA(),IFERROR(IF(INDEX(J!$A$1:$ZZ$200,MATCH($E68,J!$A$1:$A$200,0),MATCH(H$5,J!$A$1:$ZZ$1,0))&lt;&gt;"",INDEX(J!$A$1:$ZZ$200,MATCH($E68,J!$A$1:$A$200,0),MATCH(H$5,J!$A$1:$ZZ$1,0)),NA()),NA()))</f>
        <v>-0.31</v>
      </c>
      <c r="I68" s="51">
        <f ca="1">IF(OR($E68&lt;$B$2,$E68&gt;$B$3),NA(),IFERROR(IF(INDEX(J!$A$1:$ZZ$200,MATCH($E68,J!$A$1:$A$200,0),MATCH(I$5,J!$A$1:$ZZ$1,0))&lt;&gt;"",INDEX(J!$A$1:$ZZ$200,MATCH($E68,J!$A$1:$A$200,0),MATCH(I$5,J!$A$1:$ZZ$1,0)),NA()),NA()))</f>
        <v>0.25</v>
      </c>
      <c r="J68" s="51" t="e">
        <f ca="1">IF(OR($E68&lt;$B$2,$E68&gt;$B$3),NA(),IFERROR(IF(INDEX(J!$A$1:$ZZ$200,MATCH($E68,J!$A$1:$A$200,0),MATCH(J$5,J!$A$1:$ZZ$1,0))&lt;&gt;"",INDEX(J!$A$1:$ZZ$200,MATCH($E68,J!$A$1:$A$200,0),MATCH(J$5,J!$A$1:$ZZ$1,0)),NA()),NA()))</f>
        <v>#N/A</v>
      </c>
      <c r="K68" t="e">
        <f t="shared" si="9"/>
        <v>#N/A</v>
      </c>
      <c r="M68" t="str">
        <f t="shared" ca="1" si="6"/>
        <v/>
      </c>
      <c r="N68">
        <f t="shared" ca="1" si="10"/>
        <v>2031</v>
      </c>
      <c r="O68">
        <f ca="1">IF($R$3&lt;&gt;"",NA(),IF(OR($E68&lt;$B$2,$E68&gt;$B$3),NA(),IFERROR(IF(INDEX(J!$A$1:$ZZ$200,MATCH($E68,J!$A$1:$A$200,0),MATCH(O$5,J!$A$1:$ZZ$1,0))&lt;&gt;"",INDEX(J!$A$1:$ZZ$200,MATCH($E68,J!$A$1:$A$200,0),MATCH(O$5,J!$A$1:$ZZ$1,0)),NA()),NA())))</f>
        <v>3613.43</v>
      </c>
      <c r="P68">
        <f ca="1">IF($R$3&lt;&gt;"",NA(),IF(OR($E68&lt;$B$2,$E68&gt;$B$3),NA(),IFERROR(IF(INDEX(J!$A$1:$ZZ$200,MATCH($E68,J!$A$1:$A$200,0),MATCH(P$5,J!$A$1:$ZZ$1,0))&lt;&gt;"",INDEX(J!$A$1:$ZZ$200,MATCH($E68,J!$A$1:$A$200,0),MATCH(P$5,J!$A$1:$ZZ$1,0)),NA()),NA())))</f>
        <v>3742.9</v>
      </c>
      <c r="Q68">
        <f ca="1">IF($R$3&lt;&gt;"",NA(),IF(OR($E68&lt;$B$2,$E68&gt;$B$3),NA(),IFERROR(IF(INDEX(J!$A$1:$ZZ$200,MATCH($E68,J!$A$1:$A$200,0),MATCH(Q$5,J!$A$1:$ZZ$1,0))&lt;&gt;"",INDEX(J!$A$1:$ZZ$200,MATCH($E68,J!$A$1:$A$200,0),MATCH(Q$5,J!$A$1:$ZZ$1,0)),NA()),NA())))</f>
        <v>3898.83</v>
      </c>
      <c r="R68">
        <f t="shared" ca="1" si="7"/>
        <v>285.40000000000009</v>
      </c>
      <c r="S68" t="e">
        <f t="shared" ca="1" si="8"/>
        <v>#N/A</v>
      </c>
    </row>
    <row r="69" spans="3:19">
      <c r="C69" t="str">
        <f t="shared" ca="1" si="4"/>
        <v/>
      </c>
      <c r="D69">
        <f t="shared" ca="1" si="5"/>
        <v>2032</v>
      </c>
      <c r="E69">
        <v>2032</v>
      </c>
      <c r="F69" s="51">
        <f ca="1">IF(OR($E69&lt;$B$2,$E69&gt;$B$3),NA(),IFERROR(IF(INDEX(J!$A$1:$ZZ$200,MATCH($E69,J!$A$1:$A$200,0),MATCH(F$5,J!$A$1:$ZZ$1,0))&lt;&gt;"",INDEX(J!$A$1:$ZZ$200,MATCH($E69,J!$A$1:$A$200,0),MATCH(F$5,J!$A$1:$ZZ$1,0)),NA()),NA()))</f>
        <v>0.24</v>
      </c>
      <c r="G69" s="51">
        <f ca="1">IF(OR($E69&lt;$B$2,$E69&gt;$B$3),NA(),IFERROR(IF(INDEX(J!$A$1:$ZZ$200,MATCH($E69,J!$A$1:$A$200,0),MATCH(G$5,J!$A$1:$ZZ$1,0))&lt;&gt;"",INDEX(J!$A$1:$ZZ$200,MATCH($E69,J!$A$1:$A$200,0),MATCH(G$5,J!$A$1:$ZZ$1,0)),NA()),NA()))</f>
        <v>0.28000000000000003</v>
      </c>
      <c r="H69" s="51">
        <f ca="1">IF(OR($E69&lt;$B$2,$E69&gt;$B$3),NA(),IFERROR(IF(INDEX(J!$A$1:$ZZ$200,MATCH($E69,J!$A$1:$A$200,0),MATCH(H$5,J!$A$1:$ZZ$1,0))&lt;&gt;"",INDEX(J!$A$1:$ZZ$200,MATCH($E69,J!$A$1:$A$200,0),MATCH(H$5,J!$A$1:$ZZ$1,0)),NA()),NA()))</f>
        <v>-0.31</v>
      </c>
      <c r="I69" s="51">
        <f ca="1">IF(OR($E69&lt;$B$2,$E69&gt;$B$3),NA(),IFERROR(IF(INDEX(J!$A$1:$ZZ$200,MATCH($E69,J!$A$1:$A$200,0),MATCH(I$5,J!$A$1:$ZZ$1,0))&lt;&gt;"",INDEX(J!$A$1:$ZZ$200,MATCH($E69,J!$A$1:$A$200,0),MATCH(I$5,J!$A$1:$ZZ$1,0)),NA()),NA()))</f>
        <v>0.25</v>
      </c>
      <c r="J69" s="51" t="e">
        <f ca="1">IF(OR($E69&lt;$B$2,$E69&gt;$B$3),NA(),IFERROR(IF(INDEX(J!$A$1:$ZZ$200,MATCH($E69,J!$A$1:$A$200,0),MATCH(J$5,J!$A$1:$ZZ$1,0))&lt;&gt;"",INDEX(J!$A$1:$ZZ$200,MATCH($E69,J!$A$1:$A$200,0),MATCH(J$5,J!$A$1:$ZZ$1,0)),NA()),NA()))</f>
        <v>#N/A</v>
      </c>
      <c r="K69" t="e">
        <f t="shared" si="9"/>
        <v>#N/A</v>
      </c>
      <c r="M69" t="str">
        <f t="shared" ca="1" si="6"/>
        <v/>
      </c>
      <c r="N69">
        <f t="shared" ca="1" si="10"/>
        <v>2032</v>
      </c>
      <c r="O69">
        <f ca="1">IF($R$3&lt;&gt;"",NA(),IF(OR($E69&lt;$B$2,$E69&gt;$B$3),NA(),IFERROR(IF(INDEX(J!$A$1:$ZZ$200,MATCH($E69,J!$A$1:$A$200,0),MATCH(O$5,J!$A$1:$ZZ$1,0))&lt;&gt;"",INDEX(J!$A$1:$ZZ$200,MATCH($E69,J!$A$1:$A$200,0),MATCH(O$5,J!$A$1:$ZZ$1,0)),NA()),NA())))</f>
        <v>3604.45</v>
      </c>
      <c r="P69">
        <f ca="1">IF($R$3&lt;&gt;"",NA(),IF(OR($E69&lt;$B$2,$E69&gt;$B$3),NA(),IFERROR(IF(INDEX(J!$A$1:$ZZ$200,MATCH($E69,J!$A$1:$A$200,0),MATCH(P$5,J!$A$1:$ZZ$1,0))&lt;&gt;"",INDEX(J!$A$1:$ZZ$200,MATCH($E69,J!$A$1:$A$200,0),MATCH(P$5,J!$A$1:$ZZ$1,0)),NA()),NA())))</f>
        <v>3752.02</v>
      </c>
      <c r="Q69">
        <f ca="1">IF($R$3&lt;&gt;"",NA(),IF(OR($E69&lt;$B$2,$E69&gt;$B$3),NA(),IFERROR(IF(INDEX(J!$A$1:$ZZ$200,MATCH($E69,J!$A$1:$A$200,0),MATCH(Q$5,J!$A$1:$ZZ$1,0))&lt;&gt;"",INDEX(J!$A$1:$ZZ$200,MATCH($E69,J!$A$1:$A$200,0),MATCH(Q$5,J!$A$1:$ZZ$1,0)),NA()),NA())))</f>
        <v>3926.61</v>
      </c>
      <c r="R69">
        <f t="shared" ca="1" si="7"/>
        <v>322.16000000000031</v>
      </c>
      <c r="S69" t="e">
        <f t="shared" ca="1" si="8"/>
        <v>#N/A</v>
      </c>
    </row>
    <row r="70" spans="3:19">
      <c r="C70" t="str">
        <f t="shared" ca="1" si="4"/>
        <v/>
      </c>
      <c r="D70">
        <f t="shared" ca="1" si="5"/>
        <v>2033</v>
      </c>
      <c r="E70">
        <v>2033</v>
      </c>
      <c r="F70" s="51">
        <f ca="1">IF(OR($E70&lt;$B$2,$E70&gt;$B$3),NA(),IFERROR(IF(INDEX(J!$A$1:$ZZ$200,MATCH($E70,J!$A$1:$A$200,0),MATCH(F$5,J!$A$1:$ZZ$1,0))&lt;&gt;"",INDEX(J!$A$1:$ZZ$200,MATCH($E70,J!$A$1:$A$200,0),MATCH(F$5,J!$A$1:$ZZ$1,0)),NA()),NA()))</f>
        <v>0.25</v>
      </c>
      <c r="G70" s="51">
        <f ca="1">IF(OR($E70&lt;$B$2,$E70&gt;$B$3),NA(),IFERROR(IF(INDEX(J!$A$1:$ZZ$200,MATCH($E70,J!$A$1:$A$200,0),MATCH(G$5,J!$A$1:$ZZ$1,0))&lt;&gt;"",INDEX(J!$A$1:$ZZ$200,MATCH($E70,J!$A$1:$A$200,0),MATCH(G$5,J!$A$1:$ZZ$1,0)),NA()),NA()))</f>
        <v>0.28000000000000003</v>
      </c>
      <c r="H70" s="51">
        <f ca="1">IF(OR($E70&lt;$B$2,$E70&gt;$B$3),NA(),IFERROR(IF(INDEX(J!$A$1:$ZZ$200,MATCH($E70,J!$A$1:$A$200,0),MATCH(H$5,J!$A$1:$ZZ$1,0))&lt;&gt;"",INDEX(J!$A$1:$ZZ$200,MATCH($E70,J!$A$1:$A$200,0),MATCH(H$5,J!$A$1:$ZZ$1,0)),NA()),NA()))</f>
        <v>-0.31</v>
      </c>
      <c r="I70" s="51">
        <f ca="1">IF(OR($E70&lt;$B$2,$E70&gt;$B$3),NA(),IFERROR(IF(INDEX(J!$A$1:$ZZ$200,MATCH($E70,J!$A$1:$A$200,0),MATCH(I$5,J!$A$1:$ZZ$1,0))&lt;&gt;"",INDEX(J!$A$1:$ZZ$200,MATCH($E70,J!$A$1:$A$200,0),MATCH(I$5,J!$A$1:$ZZ$1,0)),NA()),NA()))</f>
        <v>0.25</v>
      </c>
      <c r="J70" s="51" t="e">
        <f ca="1">IF(OR($E70&lt;$B$2,$E70&gt;$B$3),NA(),IFERROR(IF(INDEX(J!$A$1:$ZZ$200,MATCH($E70,J!$A$1:$A$200,0),MATCH(J$5,J!$A$1:$ZZ$1,0))&lt;&gt;"",INDEX(J!$A$1:$ZZ$200,MATCH($E70,J!$A$1:$A$200,0),MATCH(J$5,J!$A$1:$ZZ$1,0)),NA()),NA()))</f>
        <v>#N/A</v>
      </c>
      <c r="K70" t="e">
        <f t="shared" si="9"/>
        <v>#N/A</v>
      </c>
      <c r="M70" t="str">
        <f t="shared" ca="1" si="6"/>
        <v/>
      </c>
      <c r="N70">
        <f t="shared" ca="1" si="10"/>
        <v>2033</v>
      </c>
      <c r="O70">
        <f ca="1">IF($R$3&lt;&gt;"",NA(),IF(OR($E70&lt;$B$2,$E70&gt;$B$3),NA(),IFERROR(IF(INDEX(J!$A$1:$ZZ$200,MATCH($E70,J!$A$1:$A$200,0),MATCH(O$5,J!$A$1:$ZZ$1,0))&lt;&gt;"",INDEX(J!$A$1:$ZZ$200,MATCH($E70,J!$A$1:$A$200,0),MATCH(O$5,J!$A$1:$ZZ$1,0)),NA()),NA())))</f>
        <v>3595.93</v>
      </c>
      <c r="P70">
        <f ca="1">IF($R$3&lt;&gt;"",NA(),IF(OR($E70&lt;$B$2,$E70&gt;$B$3),NA(),IFERROR(IF(INDEX(J!$A$1:$ZZ$200,MATCH($E70,J!$A$1:$A$200,0),MATCH(P$5,J!$A$1:$ZZ$1,0))&lt;&gt;"",INDEX(J!$A$1:$ZZ$200,MATCH($E70,J!$A$1:$A$200,0),MATCH(P$5,J!$A$1:$ZZ$1,0)),NA()),NA())))</f>
        <v>3761.39</v>
      </c>
      <c r="Q70">
        <f ca="1">IF($R$3&lt;&gt;"",NA(),IF(OR($E70&lt;$B$2,$E70&gt;$B$3),NA(),IFERROR(IF(INDEX(J!$A$1:$ZZ$200,MATCH($E70,J!$A$1:$A$200,0),MATCH(Q$5,J!$A$1:$ZZ$1,0))&lt;&gt;"",INDEX(J!$A$1:$ZZ$200,MATCH($E70,J!$A$1:$A$200,0),MATCH(Q$5,J!$A$1:$ZZ$1,0)),NA()),NA())))</f>
        <v>3955.71</v>
      </c>
      <c r="R70">
        <f t="shared" ca="1" si="7"/>
        <v>359.7800000000002</v>
      </c>
      <c r="S70" t="e">
        <f t="shared" ca="1" si="8"/>
        <v>#N/A</v>
      </c>
    </row>
    <row r="71" spans="3:19">
      <c r="C71" t="str">
        <f t="shared" ca="1" si="4"/>
        <v/>
      </c>
      <c r="D71">
        <f t="shared" ca="1" si="5"/>
        <v>2034</v>
      </c>
      <c r="E71">
        <v>2034</v>
      </c>
      <c r="F71" s="51">
        <f ca="1">IF(OR($E71&lt;$B$2,$E71&gt;$B$3),NA(),IFERROR(IF(INDEX(J!$A$1:$ZZ$200,MATCH($E71,J!$A$1:$A$200,0),MATCH(F$5,J!$A$1:$ZZ$1,0))&lt;&gt;"",INDEX(J!$A$1:$ZZ$200,MATCH($E71,J!$A$1:$A$200,0),MATCH(F$5,J!$A$1:$ZZ$1,0)),NA()),NA()))</f>
        <v>0.25</v>
      </c>
      <c r="G71" s="51">
        <f ca="1">IF(OR($E71&lt;$B$2,$E71&gt;$B$3),NA(),IFERROR(IF(INDEX(J!$A$1:$ZZ$200,MATCH($E71,J!$A$1:$A$200,0),MATCH(G$5,J!$A$1:$ZZ$1,0))&lt;&gt;"",INDEX(J!$A$1:$ZZ$200,MATCH($E71,J!$A$1:$A$200,0),MATCH(G$5,J!$A$1:$ZZ$1,0)),NA()),NA()))</f>
        <v>0.28000000000000003</v>
      </c>
      <c r="H71" s="51">
        <f ca="1">IF(OR($E71&lt;$B$2,$E71&gt;$B$3),NA(),IFERROR(IF(INDEX(J!$A$1:$ZZ$200,MATCH($E71,J!$A$1:$A$200,0),MATCH(H$5,J!$A$1:$ZZ$1,0))&lt;&gt;"",INDEX(J!$A$1:$ZZ$200,MATCH($E71,J!$A$1:$A$200,0),MATCH(H$5,J!$A$1:$ZZ$1,0)),NA()),NA()))</f>
        <v>-0.3</v>
      </c>
      <c r="I71" s="51">
        <f ca="1">IF(OR($E71&lt;$B$2,$E71&gt;$B$3),NA(),IFERROR(IF(INDEX(J!$A$1:$ZZ$200,MATCH($E71,J!$A$1:$A$200,0),MATCH(I$5,J!$A$1:$ZZ$1,0))&lt;&gt;"",INDEX(J!$A$1:$ZZ$200,MATCH($E71,J!$A$1:$A$200,0),MATCH(I$5,J!$A$1:$ZZ$1,0)),NA()),NA()))</f>
        <v>0.25</v>
      </c>
      <c r="J71" s="51" t="e">
        <f ca="1">IF(OR($E71&lt;$B$2,$E71&gt;$B$3),NA(),IFERROR(IF(INDEX(J!$A$1:$ZZ$200,MATCH($E71,J!$A$1:$A$200,0),MATCH(J$5,J!$A$1:$ZZ$1,0))&lt;&gt;"",INDEX(J!$A$1:$ZZ$200,MATCH($E71,J!$A$1:$A$200,0),MATCH(J$5,J!$A$1:$ZZ$1,0)),NA()),NA()))</f>
        <v>#N/A</v>
      </c>
      <c r="K71" t="e">
        <f t="shared" ref="K71:K102" si="11">IF((20 &amp; RIGHT($A$1,2))*1=E71,-999999,IF((20 &amp; RIGHT($A$1,2))*1=E72,99999,NA()))</f>
        <v>#N/A</v>
      </c>
      <c r="M71" t="str">
        <f t="shared" ca="1" si="6"/>
        <v/>
      </c>
      <c r="N71">
        <f t="shared" ref="N71:N102" ca="1" si="12">IF(ISERROR($M71),"",$E71)</f>
        <v>2034</v>
      </c>
      <c r="O71">
        <f ca="1">IF($R$3&lt;&gt;"",NA(),IF(OR($E71&lt;$B$2,$E71&gt;$B$3),NA(),IFERROR(IF(INDEX(J!$A$1:$ZZ$200,MATCH($E71,J!$A$1:$A$200,0),MATCH(O$5,J!$A$1:$ZZ$1,0))&lt;&gt;"",INDEX(J!$A$1:$ZZ$200,MATCH($E71,J!$A$1:$A$200,0),MATCH(O$5,J!$A$1:$ZZ$1,0)),NA()),NA())))</f>
        <v>3586.61</v>
      </c>
      <c r="P71">
        <f ca="1">IF($R$3&lt;&gt;"",NA(),IF(OR($E71&lt;$B$2,$E71&gt;$B$3),NA(),IFERROR(IF(INDEX(J!$A$1:$ZZ$200,MATCH($E71,J!$A$1:$A$200,0),MATCH(P$5,J!$A$1:$ZZ$1,0))&lt;&gt;"",INDEX(J!$A$1:$ZZ$200,MATCH($E71,J!$A$1:$A$200,0),MATCH(P$5,J!$A$1:$ZZ$1,0)),NA()),NA())))</f>
        <v>3771.57</v>
      </c>
      <c r="Q71">
        <f ca="1">IF($R$3&lt;&gt;"",NA(),IF(OR($E71&lt;$B$2,$E71&gt;$B$3),NA(),IFERROR(IF(INDEX(J!$A$1:$ZZ$200,MATCH($E71,J!$A$1:$A$200,0),MATCH(Q$5,J!$A$1:$ZZ$1,0))&lt;&gt;"",INDEX(J!$A$1:$ZZ$200,MATCH($E71,J!$A$1:$A$200,0),MATCH(Q$5,J!$A$1:$ZZ$1,0)),NA()),NA())))</f>
        <v>3986.13</v>
      </c>
      <c r="R71">
        <f t="shared" ca="1" si="7"/>
        <v>399.52</v>
      </c>
      <c r="S71" t="e">
        <f t="shared" ca="1" si="8"/>
        <v>#N/A</v>
      </c>
    </row>
    <row r="72" spans="3:19">
      <c r="C72" t="str">
        <f t="shared" ref="C72:C135" ca="1" si="13">IF(AND(ISERROR($F72),$E72&lt;&gt;1970),NA(),"")</f>
        <v/>
      </c>
      <c r="D72">
        <f t="shared" ref="D72:D135" ca="1" si="14">IF(ISERROR($C72),"",$E72)</f>
        <v>2035</v>
      </c>
      <c r="E72">
        <v>2035</v>
      </c>
      <c r="F72" s="51">
        <f ca="1">IF(OR($E72&lt;$B$2,$E72&gt;$B$3),NA(),IFERROR(IF(INDEX(J!$A$1:$ZZ$200,MATCH($E72,J!$A$1:$A$200,0),MATCH(F$5,J!$A$1:$ZZ$1,0))&lt;&gt;"",INDEX(J!$A$1:$ZZ$200,MATCH($E72,J!$A$1:$A$200,0),MATCH(F$5,J!$A$1:$ZZ$1,0)),NA()),NA()))</f>
        <v>0.28999999999999998</v>
      </c>
      <c r="G72" s="51">
        <f ca="1">IF(OR($E72&lt;$B$2,$E72&gt;$B$3),NA(),IFERROR(IF(INDEX(J!$A$1:$ZZ$200,MATCH($E72,J!$A$1:$A$200,0),MATCH(G$5,J!$A$1:$ZZ$1,0))&lt;&gt;"",INDEX(J!$A$1:$ZZ$200,MATCH($E72,J!$A$1:$A$200,0),MATCH(G$5,J!$A$1:$ZZ$1,0)),NA()),NA()))</f>
        <v>0.28000000000000003</v>
      </c>
      <c r="H72" s="51">
        <f ca="1">IF(OR($E72&lt;$B$2,$E72&gt;$B$3),NA(),IFERROR(IF(INDEX(J!$A$1:$ZZ$200,MATCH($E72,J!$A$1:$A$200,0),MATCH(H$5,J!$A$1:$ZZ$1,0))&lt;&gt;"",INDEX(J!$A$1:$ZZ$200,MATCH($E72,J!$A$1:$A$200,0),MATCH(H$5,J!$A$1:$ZZ$1,0)),NA()),NA()))</f>
        <v>-0.26</v>
      </c>
      <c r="I72" s="51">
        <f ca="1">IF(OR($E72&lt;$B$2,$E72&gt;$B$3),NA(),IFERROR(IF(INDEX(J!$A$1:$ZZ$200,MATCH($E72,J!$A$1:$A$200,0),MATCH(I$5,J!$A$1:$ZZ$1,0))&lt;&gt;"",INDEX(J!$A$1:$ZZ$200,MATCH($E72,J!$A$1:$A$200,0),MATCH(I$5,J!$A$1:$ZZ$1,0)),NA()),NA()))</f>
        <v>0.25</v>
      </c>
      <c r="J72" s="51" t="e">
        <f ca="1">IF(OR($E72&lt;$B$2,$E72&gt;$B$3),NA(),IFERROR(IF(INDEX(J!$A$1:$ZZ$200,MATCH($E72,J!$A$1:$A$200,0),MATCH(J$5,J!$A$1:$ZZ$1,0))&lt;&gt;"",INDEX(J!$A$1:$ZZ$200,MATCH($E72,J!$A$1:$A$200,0),MATCH(J$5,J!$A$1:$ZZ$1,0)),NA()),NA()))</f>
        <v>#N/A</v>
      </c>
      <c r="K72" t="e">
        <f t="shared" si="11"/>
        <v>#N/A</v>
      </c>
      <c r="M72" t="str">
        <f t="shared" ref="M72:M135" ca="1" si="15">IF(AND(ISERROR($O72)),NA(),"")</f>
        <v/>
      </c>
      <c r="N72">
        <f t="shared" ca="1" si="12"/>
        <v>2035</v>
      </c>
      <c r="O72">
        <f ca="1">IF($R$3&lt;&gt;"",NA(),IF(OR($E72&lt;$B$2,$E72&gt;$B$3),NA(),IFERROR(IF(INDEX(J!$A$1:$ZZ$200,MATCH($E72,J!$A$1:$A$200,0),MATCH(O$5,J!$A$1:$ZZ$1,0))&lt;&gt;"",INDEX(J!$A$1:$ZZ$200,MATCH($E72,J!$A$1:$A$200,0),MATCH(O$5,J!$A$1:$ZZ$1,0)),NA()),NA())))</f>
        <v>3578.93</v>
      </c>
      <c r="P72">
        <f ca="1">IF($R$3&lt;&gt;"",NA(),IF(OR($E72&lt;$B$2,$E72&gt;$B$3),NA(),IFERROR(IF(INDEX(J!$A$1:$ZZ$200,MATCH($E72,J!$A$1:$A$200,0),MATCH(P$5,J!$A$1:$ZZ$1,0))&lt;&gt;"",INDEX(J!$A$1:$ZZ$200,MATCH($E72,J!$A$1:$A$200,0),MATCH(P$5,J!$A$1:$ZZ$1,0)),NA()),NA())))</f>
        <v>3782.54</v>
      </c>
      <c r="Q72">
        <f ca="1">IF($R$3&lt;&gt;"",NA(),IF(OR($E72&lt;$B$2,$E72&gt;$B$3),NA(),IFERROR(IF(INDEX(J!$A$1:$ZZ$200,MATCH($E72,J!$A$1:$A$200,0),MATCH(Q$5,J!$A$1:$ZZ$1,0))&lt;&gt;"",INDEX(J!$A$1:$ZZ$200,MATCH($E72,J!$A$1:$A$200,0),MATCH(Q$5,J!$A$1:$ZZ$1,0)),NA()),NA())))</f>
        <v>4017.95</v>
      </c>
      <c r="R72">
        <f t="shared" ref="R72:R135" ca="1" si="16">Q72-O72</f>
        <v>439.02</v>
      </c>
      <c r="S72" t="e">
        <f t="shared" ref="S72:S135" ca="1" si="17">IF((20 &amp; RIGHT($A$1,2))*1=N72,-999999,IF((20 &amp; RIGHT($A$1,2))*1=N73,99999,NA()))</f>
        <v>#N/A</v>
      </c>
    </row>
    <row r="73" spans="3:19">
      <c r="C73" t="str">
        <f t="shared" ca="1" si="13"/>
        <v/>
      </c>
      <c r="D73">
        <f t="shared" ca="1" si="14"/>
        <v>2036</v>
      </c>
      <c r="E73">
        <v>2036</v>
      </c>
      <c r="F73" s="51">
        <f ca="1">IF(OR($E73&lt;$B$2,$E73&gt;$B$3),NA(),IFERROR(IF(INDEX(J!$A$1:$ZZ$200,MATCH($E73,J!$A$1:$A$200,0),MATCH(F$5,J!$A$1:$ZZ$1,0))&lt;&gt;"",INDEX(J!$A$1:$ZZ$200,MATCH($E73,J!$A$1:$A$200,0),MATCH(F$5,J!$A$1:$ZZ$1,0)),NA()),NA()))</f>
        <v>0.35</v>
      </c>
      <c r="G73" s="51">
        <f ca="1">IF(OR($E73&lt;$B$2,$E73&gt;$B$3),NA(),IFERROR(IF(INDEX(J!$A$1:$ZZ$200,MATCH($E73,J!$A$1:$A$200,0),MATCH(G$5,J!$A$1:$ZZ$1,0))&lt;&gt;"",INDEX(J!$A$1:$ZZ$200,MATCH($E73,J!$A$1:$A$200,0),MATCH(G$5,J!$A$1:$ZZ$1,0)),NA()),NA()))</f>
        <v>0.28000000000000003</v>
      </c>
      <c r="H73" s="51">
        <f ca="1">IF(OR($E73&lt;$B$2,$E73&gt;$B$3),NA(),IFERROR(IF(INDEX(J!$A$1:$ZZ$200,MATCH($E73,J!$A$1:$A$200,0),MATCH(H$5,J!$A$1:$ZZ$1,0))&lt;&gt;"",INDEX(J!$A$1:$ZZ$200,MATCH($E73,J!$A$1:$A$200,0),MATCH(H$5,J!$A$1:$ZZ$1,0)),NA()),NA()))</f>
        <v>-0.2</v>
      </c>
      <c r="I73" s="51">
        <f ca="1">IF(OR($E73&lt;$B$2,$E73&gt;$B$3),NA(),IFERROR(IF(INDEX(J!$A$1:$ZZ$200,MATCH($E73,J!$A$1:$A$200,0),MATCH(I$5,J!$A$1:$ZZ$1,0))&lt;&gt;"",INDEX(J!$A$1:$ZZ$200,MATCH($E73,J!$A$1:$A$200,0),MATCH(I$5,J!$A$1:$ZZ$1,0)),NA()),NA()))</f>
        <v>0.25</v>
      </c>
      <c r="J73" s="51" t="e">
        <f ca="1">IF(OR($E73&lt;$B$2,$E73&gt;$B$3),NA(),IFERROR(IF(INDEX(J!$A$1:$ZZ$200,MATCH($E73,J!$A$1:$A$200,0),MATCH(J$5,J!$A$1:$ZZ$1,0))&lt;&gt;"",INDEX(J!$A$1:$ZZ$200,MATCH($E73,J!$A$1:$A$200,0),MATCH(J$5,J!$A$1:$ZZ$1,0)),NA()),NA()))</f>
        <v>#N/A</v>
      </c>
      <c r="K73" t="e">
        <f t="shared" si="11"/>
        <v>#N/A</v>
      </c>
      <c r="M73" t="str">
        <f t="shared" ca="1" si="15"/>
        <v/>
      </c>
      <c r="N73">
        <f t="shared" ca="1" si="12"/>
        <v>2036</v>
      </c>
      <c r="O73">
        <f ca="1">IF($R$3&lt;&gt;"",NA(),IF(OR($E73&lt;$B$2,$E73&gt;$B$3),NA(),IFERROR(IF(INDEX(J!$A$1:$ZZ$200,MATCH($E73,J!$A$1:$A$200,0),MATCH(O$5,J!$A$1:$ZZ$1,0))&lt;&gt;"",INDEX(J!$A$1:$ZZ$200,MATCH($E73,J!$A$1:$A$200,0),MATCH(O$5,J!$A$1:$ZZ$1,0)),NA()),NA())))</f>
        <v>3573.17</v>
      </c>
      <c r="P73">
        <f ca="1">IF($R$3&lt;&gt;"",NA(),IF(OR($E73&lt;$B$2,$E73&gt;$B$3),NA(),IFERROR(IF(INDEX(J!$A$1:$ZZ$200,MATCH($E73,J!$A$1:$A$200,0),MATCH(P$5,J!$A$1:$ZZ$1,0))&lt;&gt;"",INDEX(J!$A$1:$ZZ$200,MATCH($E73,J!$A$1:$A$200,0),MATCH(P$5,J!$A$1:$ZZ$1,0)),NA()),NA())))</f>
        <v>3796.2</v>
      </c>
      <c r="Q73">
        <f ca="1">IF($R$3&lt;&gt;"",NA(),IF(OR($E73&lt;$B$2,$E73&gt;$B$3),NA(),IFERROR(IF(INDEX(J!$A$1:$ZZ$200,MATCH($E73,J!$A$1:$A$200,0),MATCH(Q$5,J!$A$1:$ZZ$1,0))&lt;&gt;"",INDEX(J!$A$1:$ZZ$200,MATCH($E73,J!$A$1:$A$200,0),MATCH(Q$5,J!$A$1:$ZZ$1,0)),NA()),NA())))</f>
        <v>4052.83</v>
      </c>
      <c r="R73">
        <f t="shared" ca="1" si="16"/>
        <v>479.65999999999985</v>
      </c>
      <c r="S73" t="e">
        <f t="shared" ca="1" si="17"/>
        <v>#N/A</v>
      </c>
    </row>
    <row r="74" spans="3:19">
      <c r="C74" t="str">
        <f t="shared" ca="1" si="13"/>
        <v/>
      </c>
      <c r="D74">
        <f t="shared" ca="1" si="14"/>
        <v>2037</v>
      </c>
      <c r="E74">
        <v>2037</v>
      </c>
      <c r="F74" s="51">
        <f ca="1">IF(OR($E74&lt;$B$2,$E74&gt;$B$3),NA(),IFERROR(IF(INDEX(J!$A$1:$ZZ$200,MATCH($E74,J!$A$1:$A$200,0),MATCH(F$5,J!$A$1:$ZZ$1,0))&lt;&gt;"",INDEX(J!$A$1:$ZZ$200,MATCH($E74,J!$A$1:$A$200,0),MATCH(F$5,J!$A$1:$ZZ$1,0)),NA()),NA()))</f>
        <v>0.4</v>
      </c>
      <c r="G74" s="51">
        <f ca="1">IF(OR($E74&lt;$B$2,$E74&gt;$B$3),NA(),IFERROR(IF(INDEX(J!$A$1:$ZZ$200,MATCH($E74,J!$A$1:$A$200,0),MATCH(G$5,J!$A$1:$ZZ$1,0))&lt;&gt;"",INDEX(J!$A$1:$ZZ$200,MATCH($E74,J!$A$1:$A$200,0),MATCH(G$5,J!$A$1:$ZZ$1,0)),NA()),NA()))</f>
        <v>0.28000000000000003</v>
      </c>
      <c r="H74" s="51">
        <f ca="1">IF(OR($E74&lt;$B$2,$E74&gt;$B$3),NA(),IFERROR(IF(INDEX(J!$A$1:$ZZ$200,MATCH($E74,J!$A$1:$A$200,0),MATCH(H$5,J!$A$1:$ZZ$1,0))&lt;&gt;"",INDEX(J!$A$1:$ZZ$200,MATCH($E74,J!$A$1:$A$200,0),MATCH(H$5,J!$A$1:$ZZ$1,0)),NA()),NA()))</f>
        <v>-0.16</v>
      </c>
      <c r="I74" s="51">
        <f ca="1">IF(OR($E74&lt;$B$2,$E74&gt;$B$3),NA(),IFERROR(IF(INDEX(J!$A$1:$ZZ$200,MATCH($E74,J!$A$1:$A$200,0),MATCH(I$5,J!$A$1:$ZZ$1,0))&lt;&gt;"",INDEX(J!$A$1:$ZZ$200,MATCH($E74,J!$A$1:$A$200,0),MATCH(I$5,J!$A$1:$ZZ$1,0)),NA()),NA()))</f>
        <v>0.25</v>
      </c>
      <c r="J74" s="51" t="e">
        <f ca="1">IF(OR($E74&lt;$B$2,$E74&gt;$B$3),NA(),IFERROR(IF(INDEX(J!$A$1:$ZZ$200,MATCH($E74,J!$A$1:$A$200,0),MATCH(J$5,J!$A$1:$ZZ$1,0))&lt;&gt;"",INDEX(J!$A$1:$ZZ$200,MATCH($E74,J!$A$1:$A$200,0),MATCH(J$5,J!$A$1:$ZZ$1,0)),NA()),NA()))</f>
        <v>#N/A</v>
      </c>
      <c r="K74" t="e">
        <f t="shared" si="11"/>
        <v>#N/A</v>
      </c>
      <c r="M74" t="str">
        <f t="shared" ca="1" si="15"/>
        <v/>
      </c>
      <c r="N74">
        <f t="shared" ca="1" si="12"/>
        <v>2037</v>
      </c>
      <c r="O74">
        <f ca="1">IF($R$3&lt;&gt;"",NA(),IF(OR($E74&lt;$B$2,$E74&gt;$B$3),NA(),IFERROR(IF(INDEX(J!$A$1:$ZZ$200,MATCH($E74,J!$A$1:$A$200,0),MATCH(O$5,J!$A$1:$ZZ$1,0))&lt;&gt;"",INDEX(J!$A$1:$ZZ$200,MATCH($E74,J!$A$1:$A$200,0),MATCH(O$5,J!$A$1:$ZZ$1,0)),NA()),NA())))</f>
        <v>3568.28</v>
      </c>
      <c r="P74">
        <f ca="1">IF($R$3&lt;&gt;"",NA(),IF(OR($E74&lt;$B$2,$E74&gt;$B$3),NA(),IFERROR(IF(INDEX(J!$A$1:$ZZ$200,MATCH($E74,J!$A$1:$A$200,0),MATCH(P$5,J!$A$1:$ZZ$1,0))&lt;&gt;"",INDEX(J!$A$1:$ZZ$200,MATCH($E74,J!$A$1:$A$200,0),MATCH(P$5,J!$A$1:$ZZ$1,0)),NA()),NA())))</f>
        <v>3810.83</v>
      </c>
      <c r="Q74">
        <f ca="1">IF($R$3&lt;&gt;"",NA(),IF(OR($E74&lt;$B$2,$E74&gt;$B$3),NA(),IFERROR(IF(INDEX(J!$A$1:$ZZ$200,MATCH($E74,J!$A$1:$A$200,0),MATCH(Q$5,J!$A$1:$ZZ$1,0))&lt;&gt;"",INDEX(J!$A$1:$ZZ$200,MATCH($E74,J!$A$1:$A$200,0),MATCH(Q$5,J!$A$1:$ZZ$1,0)),NA()),NA())))</f>
        <v>4088.93</v>
      </c>
      <c r="R74">
        <f t="shared" ca="1" si="16"/>
        <v>520.64999999999964</v>
      </c>
      <c r="S74" t="e">
        <f t="shared" ca="1" si="17"/>
        <v>#N/A</v>
      </c>
    </row>
    <row r="75" spans="3:19">
      <c r="C75" t="str">
        <f t="shared" ca="1" si="13"/>
        <v/>
      </c>
      <c r="D75">
        <f t="shared" ca="1" si="14"/>
        <v>2038</v>
      </c>
      <c r="E75">
        <v>2038</v>
      </c>
      <c r="F75" s="51">
        <f ca="1">IF(OR($E75&lt;$B$2,$E75&gt;$B$3),NA(),IFERROR(IF(INDEX(J!$A$1:$ZZ$200,MATCH($E75,J!$A$1:$A$200,0),MATCH(F$5,J!$A$1:$ZZ$1,0))&lt;&gt;"",INDEX(J!$A$1:$ZZ$200,MATCH($E75,J!$A$1:$A$200,0),MATCH(F$5,J!$A$1:$ZZ$1,0)),NA()),NA()))</f>
        <v>0.43</v>
      </c>
      <c r="G75" s="51">
        <f ca="1">IF(OR($E75&lt;$B$2,$E75&gt;$B$3),NA(),IFERROR(IF(INDEX(J!$A$1:$ZZ$200,MATCH($E75,J!$A$1:$A$200,0),MATCH(G$5,J!$A$1:$ZZ$1,0))&lt;&gt;"",INDEX(J!$A$1:$ZZ$200,MATCH($E75,J!$A$1:$A$200,0),MATCH(G$5,J!$A$1:$ZZ$1,0)),NA()),NA()))</f>
        <v>0.28999999999999998</v>
      </c>
      <c r="H75" s="51">
        <f ca="1">IF(OR($E75&lt;$B$2,$E75&gt;$B$3),NA(),IFERROR(IF(INDEX(J!$A$1:$ZZ$200,MATCH($E75,J!$A$1:$A$200,0),MATCH(H$5,J!$A$1:$ZZ$1,0))&lt;&gt;"",INDEX(J!$A$1:$ZZ$200,MATCH($E75,J!$A$1:$A$200,0),MATCH(H$5,J!$A$1:$ZZ$1,0)),NA()),NA()))</f>
        <v>-0.12</v>
      </c>
      <c r="I75" s="51">
        <f ca="1">IF(OR($E75&lt;$B$2,$E75&gt;$B$3),NA(),IFERROR(IF(INDEX(J!$A$1:$ZZ$200,MATCH($E75,J!$A$1:$A$200,0),MATCH(I$5,J!$A$1:$ZZ$1,0))&lt;&gt;"",INDEX(J!$A$1:$ZZ$200,MATCH($E75,J!$A$1:$A$200,0),MATCH(I$5,J!$A$1:$ZZ$1,0)),NA()),NA()))</f>
        <v>0.25</v>
      </c>
      <c r="J75" s="51" t="e">
        <f ca="1">IF(OR($E75&lt;$B$2,$E75&gt;$B$3),NA(),IFERROR(IF(INDEX(J!$A$1:$ZZ$200,MATCH($E75,J!$A$1:$A$200,0),MATCH(J$5,J!$A$1:$ZZ$1,0))&lt;&gt;"",INDEX(J!$A$1:$ZZ$200,MATCH($E75,J!$A$1:$A$200,0),MATCH(J$5,J!$A$1:$ZZ$1,0)),NA()),NA()))</f>
        <v>#N/A</v>
      </c>
      <c r="K75" t="e">
        <f t="shared" si="11"/>
        <v>#N/A</v>
      </c>
      <c r="M75" t="str">
        <f t="shared" ca="1" si="15"/>
        <v/>
      </c>
      <c r="N75">
        <f t="shared" ca="1" si="12"/>
        <v>2038</v>
      </c>
      <c r="O75">
        <f ca="1">IF($R$3&lt;&gt;"",NA(),IF(OR($E75&lt;$B$2,$E75&gt;$B$3),NA(),IFERROR(IF(INDEX(J!$A$1:$ZZ$200,MATCH($E75,J!$A$1:$A$200,0),MATCH(O$5,J!$A$1:$ZZ$1,0))&lt;&gt;"",INDEX(J!$A$1:$ZZ$200,MATCH($E75,J!$A$1:$A$200,0),MATCH(O$5,J!$A$1:$ZZ$1,0)),NA()),NA())))</f>
        <v>3564.79</v>
      </c>
      <c r="P75">
        <f ca="1">IF($R$3&lt;&gt;"",NA(),IF(OR($E75&lt;$B$2,$E75&gt;$B$3),NA(),IFERROR(IF(INDEX(J!$A$1:$ZZ$200,MATCH($E75,J!$A$1:$A$200,0),MATCH(P$5,J!$A$1:$ZZ$1,0))&lt;&gt;"",INDEX(J!$A$1:$ZZ$200,MATCH($E75,J!$A$1:$A$200,0),MATCH(P$5,J!$A$1:$ZZ$1,0)),NA()),NA())))</f>
        <v>3827.42</v>
      </c>
      <c r="Q75">
        <f ca="1">IF($R$3&lt;&gt;"",NA(),IF(OR($E75&lt;$B$2,$E75&gt;$B$3),NA(),IFERROR(IF(INDEX(J!$A$1:$ZZ$200,MATCH($E75,J!$A$1:$A$200,0),MATCH(Q$5,J!$A$1:$ZZ$1,0))&lt;&gt;"",INDEX(J!$A$1:$ZZ$200,MATCH($E75,J!$A$1:$A$200,0),MATCH(Q$5,J!$A$1:$ZZ$1,0)),NA()),NA())))</f>
        <v>4127.04</v>
      </c>
      <c r="R75">
        <f t="shared" ca="1" si="16"/>
        <v>562.25</v>
      </c>
      <c r="S75" t="e">
        <f t="shared" ca="1" si="17"/>
        <v>#N/A</v>
      </c>
    </row>
    <row r="76" spans="3:19">
      <c r="C76" t="str">
        <f t="shared" ca="1" si="13"/>
        <v/>
      </c>
      <c r="D76">
        <f t="shared" ca="1" si="14"/>
        <v>2039</v>
      </c>
      <c r="E76">
        <v>2039</v>
      </c>
      <c r="F76" s="51">
        <f ca="1">IF(OR($E76&lt;$B$2,$E76&gt;$B$3),NA(),IFERROR(IF(INDEX(J!$A$1:$ZZ$200,MATCH($E76,J!$A$1:$A$200,0),MATCH(F$5,J!$A$1:$ZZ$1,0))&lt;&gt;"",INDEX(J!$A$1:$ZZ$200,MATCH($E76,J!$A$1:$A$200,0),MATCH(F$5,J!$A$1:$ZZ$1,0)),NA()),NA()))</f>
        <v>0.5</v>
      </c>
      <c r="G76" s="51">
        <f ca="1">IF(OR($E76&lt;$B$2,$E76&gt;$B$3),NA(),IFERROR(IF(INDEX(J!$A$1:$ZZ$200,MATCH($E76,J!$A$1:$A$200,0),MATCH(G$5,J!$A$1:$ZZ$1,0))&lt;&gt;"",INDEX(J!$A$1:$ZZ$200,MATCH($E76,J!$A$1:$A$200,0),MATCH(G$5,J!$A$1:$ZZ$1,0)),NA()),NA()))</f>
        <v>0.28999999999999998</v>
      </c>
      <c r="H76" s="51">
        <f ca="1">IF(OR($E76&lt;$B$2,$E76&gt;$B$3),NA(),IFERROR(IF(INDEX(J!$A$1:$ZZ$200,MATCH($E76,J!$A$1:$A$200,0),MATCH(H$5,J!$A$1:$ZZ$1,0))&lt;&gt;"",INDEX(J!$A$1:$ZZ$200,MATCH($E76,J!$A$1:$A$200,0),MATCH(H$5,J!$A$1:$ZZ$1,0)),NA()),NA()))</f>
        <v>-0.05</v>
      </c>
      <c r="I76" s="51">
        <f ca="1">IF(OR($E76&lt;$B$2,$E76&gt;$B$3),NA(),IFERROR(IF(INDEX(J!$A$1:$ZZ$200,MATCH($E76,J!$A$1:$A$200,0),MATCH(I$5,J!$A$1:$ZZ$1,0))&lt;&gt;"",INDEX(J!$A$1:$ZZ$200,MATCH($E76,J!$A$1:$A$200,0),MATCH(I$5,J!$A$1:$ZZ$1,0)),NA()),NA()))</f>
        <v>0.25</v>
      </c>
      <c r="J76" s="51" t="e">
        <f ca="1">IF(OR($E76&lt;$B$2,$E76&gt;$B$3),NA(),IFERROR(IF(INDEX(J!$A$1:$ZZ$200,MATCH($E76,J!$A$1:$A$200,0),MATCH(J$5,J!$A$1:$ZZ$1,0))&lt;&gt;"",INDEX(J!$A$1:$ZZ$200,MATCH($E76,J!$A$1:$A$200,0),MATCH(J$5,J!$A$1:$ZZ$1,0)),NA()),NA()))</f>
        <v>#N/A</v>
      </c>
      <c r="K76" t="e">
        <f t="shared" si="11"/>
        <v>#N/A</v>
      </c>
      <c r="M76" t="str">
        <f t="shared" ca="1" si="15"/>
        <v/>
      </c>
      <c r="N76">
        <f t="shared" ca="1" si="12"/>
        <v>2039</v>
      </c>
      <c r="O76">
        <f ca="1">IF($R$3&lt;&gt;"",NA(),IF(OR($E76&lt;$B$2,$E76&gt;$B$3),NA(),IFERROR(IF(INDEX(J!$A$1:$ZZ$200,MATCH($E76,J!$A$1:$A$200,0),MATCH(O$5,J!$A$1:$ZZ$1,0))&lt;&gt;"",INDEX(J!$A$1:$ZZ$200,MATCH($E76,J!$A$1:$A$200,0),MATCH(O$5,J!$A$1:$ZZ$1,0)),NA()),NA())))</f>
        <v>3563.59</v>
      </c>
      <c r="P76">
        <f ca="1">IF($R$3&lt;&gt;"",NA(),IF(OR($E76&lt;$B$2,$E76&gt;$B$3),NA(),IFERROR(IF(INDEX(J!$A$1:$ZZ$200,MATCH($E76,J!$A$1:$A$200,0),MATCH(P$5,J!$A$1:$ZZ$1,0))&lt;&gt;"",INDEX(J!$A$1:$ZZ$200,MATCH($E76,J!$A$1:$A$200,0),MATCH(P$5,J!$A$1:$ZZ$1,0)),NA()),NA())))</f>
        <v>3846.78</v>
      </c>
      <c r="Q76">
        <f ca="1">IF($R$3&lt;&gt;"",NA(),IF(OR($E76&lt;$B$2,$E76&gt;$B$3),NA(),IFERROR(IF(INDEX(J!$A$1:$ZZ$200,MATCH($E76,J!$A$1:$A$200,0),MATCH(Q$5,J!$A$1:$ZZ$1,0))&lt;&gt;"",INDEX(J!$A$1:$ZZ$200,MATCH($E76,J!$A$1:$A$200,0),MATCH(Q$5,J!$A$1:$ZZ$1,0)),NA()),NA())))</f>
        <v>4169.84</v>
      </c>
      <c r="R76">
        <f t="shared" ca="1" si="16"/>
        <v>606.25</v>
      </c>
      <c r="S76" t="e">
        <f t="shared" ca="1" si="17"/>
        <v>#N/A</v>
      </c>
    </row>
    <row r="77" spans="3:19">
      <c r="C77" t="e">
        <f t="shared" ca="1" si="13"/>
        <v>#N/A</v>
      </c>
      <c r="D77" t="str">
        <f t="shared" ca="1" si="14"/>
        <v/>
      </c>
      <c r="E77">
        <v>2040</v>
      </c>
      <c r="F77" s="51" t="e">
        <f ca="1">IF(OR($E77&lt;$B$2,$E77&gt;$B$3),NA(),IFERROR(IF(INDEX(J!$A$1:$ZZ$200,MATCH($E77,J!$A$1:$A$200,0),MATCH(F$5,J!$A$1:$ZZ$1,0))&lt;&gt;"",INDEX(J!$A$1:$ZZ$200,MATCH($E77,J!$A$1:$A$200,0),MATCH(F$5,J!$A$1:$ZZ$1,0)),NA()),NA()))</f>
        <v>#N/A</v>
      </c>
      <c r="G77" s="51" t="e">
        <f ca="1">IF(OR($E77&lt;$B$2,$E77&gt;$B$3),NA(),IFERROR(IF(INDEX(J!$A$1:$ZZ$200,MATCH($E77,J!$A$1:$A$200,0),MATCH(G$5,J!$A$1:$ZZ$1,0))&lt;&gt;"",INDEX(J!$A$1:$ZZ$200,MATCH($E77,J!$A$1:$A$200,0),MATCH(G$5,J!$A$1:$ZZ$1,0)),NA()),NA()))</f>
        <v>#N/A</v>
      </c>
      <c r="H77" s="51" t="e">
        <f ca="1">IF(OR($E77&lt;$B$2,$E77&gt;$B$3),NA(),IFERROR(IF(INDEX(J!$A$1:$ZZ$200,MATCH($E77,J!$A$1:$A$200,0),MATCH(H$5,J!$A$1:$ZZ$1,0))&lt;&gt;"",INDEX(J!$A$1:$ZZ$200,MATCH($E77,J!$A$1:$A$200,0),MATCH(H$5,J!$A$1:$ZZ$1,0)),NA()),NA()))</f>
        <v>#N/A</v>
      </c>
      <c r="I77" s="51" t="e">
        <f ca="1">IF(OR($E77&lt;$B$2,$E77&gt;$B$3),NA(),IFERROR(IF(INDEX(J!$A$1:$ZZ$200,MATCH($E77,J!$A$1:$A$200,0),MATCH(I$5,J!$A$1:$ZZ$1,0))&lt;&gt;"",INDEX(J!$A$1:$ZZ$200,MATCH($E77,J!$A$1:$A$200,0),MATCH(I$5,J!$A$1:$ZZ$1,0)),NA()),NA()))</f>
        <v>#N/A</v>
      </c>
      <c r="J77" s="51" t="e">
        <f ca="1">IF(OR($E77&lt;$B$2,$E77&gt;$B$3),NA(),IFERROR(IF(INDEX(J!$A$1:$ZZ$200,MATCH($E77,J!$A$1:$A$200,0),MATCH(J$5,J!$A$1:$ZZ$1,0))&lt;&gt;"",INDEX(J!$A$1:$ZZ$200,MATCH($E77,J!$A$1:$A$200,0),MATCH(J$5,J!$A$1:$ZZ$1,0)),NA()),NA()))</f>
        <v>#N/A</v>
      </c>
      <c r="K77" t="e">
        <f t="shared" si="11"/>
        <v>#N/A</v>
      </c>
      <c r="M77" t="e">
        <f t="shared" ca="1" si="15"/>
        <v>#N/A</v>
      </c>
      <c r="N77" t="str">
        <f t="shared" ca="1" si="12"/>
        <v/>
      </c>
      <c r="O77" t="e">
        <f ca="1">IF($R$3&lt;&gt;"",NA(),IF(OR($E77&lt;$B$2,$E77&gt;$B$3),NA(),IFERROR(IF(INDEX(J!$A$1:$ZZ$200,MATCH($E77,J!$A$1:$A$200,0),MATCH(O$5,J!$A$1:$ZZ$1,0))&lt;&gt;"",INDEX(J!$A$1:$ZZ$200,MATCH($E77,J!$A$1:$A$200,0),MATCH(O$5,J!$A$1:$ZZ$1,0)),NA()),NA())))</f>
        <v>#N/A</v>
      </c>
      <c r="P77" t="e">
        <f ca="1">IF($R$3&lt;&gt;"",NA(),IF(OR($E77&lt;$B$2,$E77&gt;$B$3),NA(),IFERROR(IF(INDEX(J!$A$1:$ZZ$200,MATCH($E77,J!$A$1:$A$200,0),MATCH(P$5,J!$A$1:$ZZ$1,0))&lt;&gt;"",INDEX(J!$A$1:$ZZ$200,MATCH($E77,J!$A$1:$A$200,0),MATCH(P$5,J!$A$1:$ZZ$1,0)),NA()),NA())))</f>
        <v>#N/A</v>
      </c>
      <c r="Q77" t="e">
        <f ca="1">IF($R$3&lt;&gt;"",NA(),IF(OR($E77&lt;$B$2,$E77&gt;$B$3),NA(),IFERROR(IF(INDEX(J!$A$1:$ZZ$200,MATCH($E77,J!$A$1:$A$200,0),MATCH(Q$5,J!$A$1:$ZZ$1,0))&lt;&gt;"",INDEX(J!$A$1:$ZZ$200,MATCH($E77,J!$A$1:$A$200,0),MATCH(Q$5,J!$A$1:$ZZ$1,0)),NA()),NA())))</f>
        <v>#N/A</v>
      </c>
      <c r="R77" t="e">
        <f t="shared" ca="1" si="16"/>
        <v>#N/A</v>
      </c>
      <c r="S77" t="e">
        <f t="shared" ca="1" si="17"/>
        <v>#N/A</v>
      </c>
    </row>
    <row r="78" spans="3:19">
      <c r="C78" t="e">
        <f t="shared" ca="1" si="13"/>
        <v>#N/A</v>
      </c>
      <c r="D78" t="str">
        <f t="shared" ca="1" si="14"/>
        <v/>
      </c>
      <c r="E78">
        <v>2041</v>
      </c>
      <c r="F78" s="51" t="e">
        <f ca="1">IF(OR($E78&lt;$B$2,$E78&gt;$B$3),NA(),IFERROR(IF(INDEX(J!$A$1:$ZZ$200,MATCH($E78,J!$A$1:$A$200,0),MATCH(F$5,J!$A$1:$ZZ$1,0))&lt;&gt;"",INDEX(J!$A$1:$ZZ$200,MATCH($E78,J!$A$1:$A$200,0),MATCH(F$5,J!$A$1:$ZZ$1,0)),NA()),NA()))</f>
        <v>#N/A</v>
      </c>
      <c r="G78" s="51" t="e">
        <f ca="1">IF(OR($E78&lt;$B$2,$E78&gt;$B$3),NA(),IFERROR(IF(INDEX(J!$A$1:$ZZ$200,MATCH($E78,J!$A$1:$A$200,0),MATCH(G$5,J!$A$1:$ZZ$1,0))&lt;&gt;"",INDEX(J!$A$1:$ZZ$200,MATCH($E78,J!$A$1:$A$200,0),MATCH(G$5,J!$A$1:$ZZ$1,0)),NA()),NA()))</f>
        <v>#N/A</v>
      </c>
      <c r="H78" s="51" t="e">
        <f ca="1">IF(OR($E78&lt;$B$2,$E78&gt;$B$3),NA(),IFERROR(IF(INDEX(J!$A$1:$ZZ$200,MATCH($E78,J!$A$1:$A$200,0),MATCH(H$5,J!$A$1:$ZZ$1,0))&lt;&gt;"",INDEX(J!$A$1:$ZZ$200,MATCH($E78,J!$A$1:$A$200,0),MATCH(H$5,J!$A$1:$ZZ$1,0)),NA()),NA()))</f>
        <v>#N/A</v>
      </c>
      <c r="I78" s="51" t="e">
        <f ca="1">IF(OR($E78&lt;$B$2,$E78&gt;$B$3),NA(),IFERROR(IF(INDEX(J!$A$1:$ZZ$200,MATCH($E78,J!$A$1:$A$200,0),MATCH(I$5,J!$A$1:$ZZ$1,0))&lt;&gt;"",INDEX(J!$A$1:$ZZ$200,MATCH($E78,J!$A$1:$A$200,0),MATCH(I$5,J!$A$1:$ZZ$1,0)),NA()),NA()))</f>
        <v>#N/A</v>
      </c>
      <c r="J78" s="51" t="e">
        <f ca="1">IF(OR($E78&lt;$B$2,$E78&gt;$B$3),NA(),IFERROR(IF(INDEX(J!$A$1:$ZZ$200,MATCH($E78,J!$A$1:$A$200,0),MATCH(J$5,J!$A$1:$ZZ$1,0))&lt;&gt;"",INDEX(J!$A$1:$ZZ$200,MATCH($E78,J!$A$1:$A$200,0),MATCH(J$5,J!$A$1:$ZZ$1,0)),NA()),NA()))</f>
        <v>#N/A</v>
      </c>
      <c r="K78" t="e">
        <f t="shared" si="11"/>
        <v>#N/A</v>
      </c>
      <c r="M78" t="e">
        <f t="shared" ca="1" si="15"/>
        <v>#N/A</v>
      </c>
      <c r="N78" t="str">
        <f t="shared" ca="1" si="12"/>
        <v/>
      </c>
      <c r="O78" t="e">
        <f ca="1">IF($R$3&lt;&gt;"",NA(),IF(OR($E78&lt;$B$2,$E78&gt;$B$3),NA(),IFERROR(IF(INDEX(J!$A$1:$ZZ$200,MATCH($E78,J!$A$1:$A$200,0),MATCH(O$5,J!$A$1:$ZZ$1,0))&lt;&gt;"",INDEX(J!$A$1:$ZZ$200,MATCH($E78,J!$A$1:$A$200,0),MATCH(O$5,J!$A$1:$ZZ$1,0)),NA()),NA())))</f>
        <v>#N/A</v>
      </c>
      <c r="P78" t="e">
        <f ca="1">IF($R$3&lt;&gt;"",NA(),IF(OR($E78&lt;$B$2,$E78&gt;$B$3),NA(),IFERROR(IF(INDEX(J!$A$1:$ZZ$200,MATCH($E78,J!$A$1:$A$200,0),MATCH(P$5,J!$A$1:$ZZ$1,0))&lt;&gt;"",INDEX(J!$A$1:$ZZ$200,MATCH($E78,J!$A$1:$A$200,0),MATCH(P$5,J!$A$1:$ZZ$1,0)),NA()),NA())))</f>
        <v>#N/A</v>
      </c>
      <c r="Q78" t="e">
        <f ca="1">IF($R$3&lt;&gt;"",NA(),IF(OR($E78&lt;$B$2,$E78&gt;$B$3),NA(),IFERROR(IF(INDEX(J!$A$1:$ZZ$200,MATCH($E78,J!$A$1:$A$200,0),MATCH(Q$5,J!$A$1:$ZZ$1,0))&lt;&gt;"",INDEX(J!$A$1:$ZZ$200,MATCH($E78,J!$A$1:$A$200,0),MATCH(Q$5,J!$A$1:$ZZ$1,0)),NA()),NA())))</f>
        <v>#N/A</v>
      </c>
      <c r="R78" t="e">
        <f t="shared" ca="1" si="16"/>
        <v>#N/A</v>
      </c>
      <c r="S78" t="e">
        <f t="shared" ca="1" si="17"/>
        <v>#N/A</v>
      </c>
    </row>
    <row r="79" spans="3:19">
      <c r="C79" t="e">
        <f t="shared" ca="1" si="13"/>
        <v>#N/A</v>
      </c>
      <c r="D79" t="str">
        <f t="shared" ca="1" si="14"/>
        <v/>
      </c>
      <c r="E79">
        <v>2042</v>
      </c>
      <c r="F79" s="51" t="e">
        <f ca="1">IF(OR($E79&lt;$B$2,$E79&gt;$B$3),NA(),IFERROR(IF(INDEX(J!$A$1:$ZZ$200,MATCH($E79,J!$A$1:$A$200,0),MATCH(F$5,J!$A$1:$ZZ$1,0))&lt;&gt;"",INDEX(J!$A$1:$ZZ$200,MATCH($E79,J!$A$1:$A$200,0),MATCH(F$5,J!$A$1:$ZZ$1,0)),NA()),NA()))</f>
        <v>#N/A</v>
      </c>
      <c r="G79" s="51" t="e">
        <f ca="1">IF(OR($E79&lt;$B$2,$E79&gt;$B$3),NA(),IFERROR(IF(INDEX(J!$A$1:$ZZ$200,MATCH($E79,J!$A$1:$A$200,0),MATCH(G$5,J!$A$1:$ZZ$1,0))&lt;&gt;"",INDEX(J!$A$1:$ZZ$200,MATCH($E79,J!$A$1:$A$200,0),MATCH(G$5,J!$A$1:$ZZ$1,0)),NA()),NA()))</f>
        <v>#N/A</v>
      </c>
      <c r="H79" s="51" t="e">
        <f ca="1">IF(OR($E79&lt;$B$2,$E79&gt;$B$3),NA(),IFERROR(IF(INDEX(J!$A$1:$ZZ$200,MATCH($E79,J!$A$1:$A$200,0),MATCH(H$5,J!$A$1:$ZZ$1,0))&lt;&gt;"",INDEX(J!$A$1:$ZZ$200,MATCH($E79,J!$A$1:$A$200,0),MATCH(H$5,J!$A$1:$ZZ$1,0)),NA()),NA()))</f>
        <v>#N/A</v>
      </c>
      <c r="I79" s="51" t="e">
        <f ca="1">IF(OR($E79&lt;$B$2,$E79&gt;$B$3),NA(),IFERROR(IF(INDEX(J!$A$1:$ZZ$200,MATCH($E79,J!$A$1:$A$200,0),MATCH(I$5,J!$A$1:$ZZ$1,0))&lt;&gt;"",INDEX(J!$A$1:$ZZ$200,MATCH($E79,J!$A$1:$A$200,0),MATCH(I$5,J!$A$1:$ZZ$1,0)),NA()),NA()))</f>
        <v>#N/A</v>
      </c>
      <c r="J79" s="51" t="e">
        <f ca="1">IF(OR($E79&lt;$B$2,$E79&gt;$B$3),NA(),IFERROR(IF(INDEX(J!$A$1:$ZZ$200,MATCH($E79,J!$A$1:$A$200,0),MATCH(J$5,J!$A$1:$ZZ$1,0))&lt;&gt;"",INDEX(J!$A$1:$ZZ$200,MATCH($E79,J!$A$1:$A$200,0),MATCH(J$5,J!$A$1:$ZZ$1,0)),NA()),NA()))</f>
        <v>#N/A</v>
      </c>
      <c r="K79" t="e">
        <f t="shared" si="11"/>
        <v>#N/A</v>
      </c>
      <c r="M79" t="e">
        <f t="shared" ca="1" si="15"/>
        <v>#N/A</v>
      </c>
      <c r="N79" t="str">
        <f t="shared" ca="1" si="12"/>
        <v/>
      </c>
      <c r="O79" t="e">
        <f ca="1">IF($R$3&lt;&gt;"",NA(),IF(OR($E79&lt;$B$2,$E79&gt;$B$3),NA(),IFERROR(IF(INDEX(J!$A$1:$ZZ$200,MATCH($E79,J!$A$1:$A$200,0),MATCH(O$5,J!$A$1:$ZZ$1,0))&lt;&gt;"",INDEX(J!$A$1:$ZZ$200,MATCH($E79,J!$A$1:$A$200,0),MATCH(O$5,J!$A$1:$ZZ$1,0)),NA()),NA())))</f>
        <v>#N/A</v>
      </c>
      <c r="P79" t="e">
        <f ca="1">IF($R$3&lt;&gt;"",NA(),IF(OR($E79&lt;$B$2,$E79&gt;$B$3),NA(),IFERROR(IF(INDEX(J!$A$1:$ZZ$200,MATCH($E79,J!$A$1:$A$200,0),MATCH(P$5,J!$A$1:$ZZ$1,0))&lt;&gt;"",INDEX(J!$A$1:$ZZ$200,MATCH($E79,J!$A$1:$A$200,0),MATCH(P$5,J!$A$1:$ZZ$1,0)),NA()),NA())))</f>
        <v>#N/A</v>
      </c>
      <c r="Q79" t="e">
        <f ca="1">IF($R$3&lt;&gt;"",NA(),IF(OR($E79&lt;$B$2,$E79&gt;$B$3),NA(),IFERROR(IF(INDEX(J!$A$1:$ZZ$200,MATCH($E79,J!$A$1:$A$200,0),MATCH(Q$5,J!$A$1:$ZZ$1,0))&lt;&gt;"",INDEX(J!$A$1:$ZZ$200,MATCH($E79,J!$A$1:$A$200,0),MATCH(Q$5,J!$A$1:$ZZ$1,0)),NA()),NA())))</f>
        <v>#N/A</v>
      </c>
      <c r="R79" t="e">
        <f t="shared" ca="1" si="16"/>
        <v>#N/A</v>
      </c>
      <c r="S79" t="e">
        <f t="shared" ca="1" si="17"/>
        <v>#N/A</v>
      </c>
    </row>
    <row r="80" spans="3:19">
      <c r="C80" t="e">
        <f t="shared" ca="1" si="13"/>
        <v>#N/A</v>
      </c>
      <c r="D80" t="str">
        <f t="shared" ca="1" si="14"/>
        <v/>
      </c>
      <c r="E80">
        <v>2043</v>
      </c>
      <c r="F80" s="51" t="e">
        <f ca="1">IF(OR($E80&lt;$B$2,$E80&gt;$B$3),NA(),IFERROR(IF(INDEX(J!$A$1:$ZZ$200,MATCH($E80,J!$A$1:$A$200,0),MATCH(F$5,J!$A$1:$ZZ$1,0))&lt;&gt;"",INDEX(J!$A$1:$ZZ$200,MATCH($E80,J!$A$1:$A$200,0),MATCH(F$5,J!$A$1:$ZZ$1,0)),NA()),NA()))</f>
        <v>#N/A</v>
      </c>
      <c r="G80" s="51" t="e">
        <f ca="1">IF(OR($E80&lt;$B$2,$E80&gt;$B$3),NA(),IFERROR(IF(INDEX(J!$A$1:$ZZ$200,MATCH($E80,J!$A$1:$A$200,0),MATCH(G$5,J!$A$1:$ZZ$1,0))&lt;&gt;"",INDEX(J!$A$1:$ZZ$200,MATCH($E80,J!$A$1:$A$200,0),MATCH(G$5,J!$A$1:$ZZ$1,0)),NA()),NA()))</f>
        <v>#N/A</v>
      </c>
      <c r="H80" s="51" t="e">
        <f ca="1">IF(OR($E80&lt;$B$2,$E80&gt;$B$3),NA(),IFERROR(IF(INDEX(J!$A$1:$ZZ$200,MATCH($E80,J!$A$1:$A$200,0),MATCH(H$5,J!$A$1:$ZZ$1,0))&lt;&gt;"",INDEX(J!$A$1:$ZZ$200,MATCH($E80,J!$A$1:$A$200,0),MATCH(H$5,J!$A$1:$ZZ$1,0)),NA()),NA()))</f>
        <v>#N/A</v>
      </c>
      <c r="I80" s="51" t="e">
        <f ca="1">IF(OR($E80&lt;$B$2,$E80&gt;$B$3),NA(),IFERROR(IF(INDEX(J!$A$1:$ZZ$200,MATCH($E80,J!$A$1:$A$200,0),MATCH(I$5,J!$A$1:$ZZ$1,0))&lt;&gt;"",INDEX(J!$A$1:$ZZ$200,MATCH($E80,J!$A$1:$A$200,0),MATCH(I$5,J!$A$1:$ZZ$1,0)),NA()),NA()))</f>
        <v>#N/A</v>
      </c>
      <c r="J80" s="51" t="e">
        <f ca="1">IF(OR($E80&lt;$B$2,$E80&gt;$B$3),NA(),IFERROR(IF(INDEX(J!$A$1:$ZZ$200,MATCH($E80,J!$A$1:$A$200,0),MATCH(J$5,J!$A$1:$ZZ$1,0))&lt;&gt;"",INDEX(J!$A$1:$ZZ$200,MATCH($E80,J!$A$1:$A$200,0),MATCH(J$5,J!$A$1:$ZZ$1,0)),NA()),NA()))</f>
        <v>#N/A</v>
      </c>
      <c r="K80" t="e">
        <f t="shared" si="11"/>
        <v>#N/A</v>
      </c>
      <c r="M80" t="e">
        <f t="shared" ca="1" si="15"/>
        <v>#N/A</v>
      </c>
      <c r="N80" t="str">
        <f t="shared" ca="1" si="12"/>
        <v/>
      </c>
      <c r="O80" t="e">
        <f ca="1">IF($R$3&lt;&gt;"",NA(),IF(OR($E80&lt;$B$2,$E80&gt;$B$3),NA(),IFERROR(IF(INDEX(J!$A$1:$ZZ$200,MATCH($E80,J!$A$1:$A$200,0),MATCH(O$5,J!$A$1:$ZZ$1,0))&lt;&gt;"",INDEX(J!$A$1:$ZZ$200,MATCH($E80,J!$A$1:$A$200,0),MATCH(O$5,J!$A$1:$ZZ$1,0)),NA()),NA())))</f>
        <v>#N/A</v>
      </c>
      <c r="P80" t="e">
        <f ca="1">IF($R$3&lt;&gt;"",NA(),IF(OR($E80&lt;$B$2,$E80&gt;$B$3),NA(),IFERROR(IF(INDEX(J!$A$1:$ZZ$200,MATCH($E80,J!$A$1:$A$200,0),MATCH(P$5,J!$A$1:$ZZ$1,0))&lt;&gt;"",INDEX(J!$A$1:$ZZ$200,MATCH($E80,J!$A$1:$A$200,0),MATCH(P$5,J!$A$1:$ZZ$1,0)),NA()),NA())))</f>
        <v>#N/A</v>
      </c>
      <c r="Q80" t="e">
        <f ca="1">IF($R$3&lt;&gt;"",NA(),IF(OR($E80&lt;$B$2,$E80&gt;$B$3),NA(),IFERROR(IF(INDEX(J!$A$1:$ZZ$200,MATCH($E80,J!$A$1:$A$200,0),MATCH(Q$5,J!$A$1:$ZZ$1,0))&lt;&gt;"",INDEX(J!$A$1:$ZZ$200,MATCH($E80,J!$A$1:$A$200,0),MATCH(Q$5,J!$A$1:$ZZ$1,0)),NA()),NA())))</f>
        <v>#N/A</v>
      </c>
      <c r="R80" t="e">
        <f t="shared" ca="1" si="16"/>
        <v>#N/A</v>
      </c>
      <c r="S80" t="e">
        <f t="shared" ca="1" si="17"/>
        <v>#N/A</v>
      </c>
    </row>
    <row r="81" spans="3:19">
      <c r="C81" t="e">
        <f t="shared" ca="1" si="13"/>
        <v>#N/A</v>
      </c>
      <c r="D81" t="str">
        <f t="shared" ca="1" si="14"/>
        <v/>
      </c>
      <c r="E81">
        <v>2044</v>
      </c>
      <c r="F81" s="51" t="e">
        <f ca="1">IF(OR($E81&lt;$B$2,$E81&gt;$B$3),NA(),IFERROR(IF(INDEX(J!$A$1:$ZZ$200,MATCH($E81,J!$A$1:$A$200,0),MATCH(F$5,J!$A$1:$ZZ$1,0))&lt;&gt;"",INDEX(J!$A$1:$ZZ$200,MATCH($E81,J!$A$1:$A$200,0),MATCH(F$5,J!$A$1:$ZZ$1,0)),NA()),NA()))</f>
        <v>#N/A</v>
      </c>
      <c r="G81" s="51" t="e">
        <f ca="1">IF(OR($E81&lt;$B$2,$E81&gt;$B$3),NA(),IFERROR(IF(INDEX(J!$A$1:$ZZ$200,MATCH($E81,J!$A$1:$A$200,0),MATCH(G$5,J!$A$1:$ZZ$1,0))&lt;&gt;"",INDEX(J!$A$1:$ZZ$200,MATCH($E81,J!$A$1:$A$200,0),MATCH(G$5,J!$A$1:$ZZ$1,0)),NA()),NA()))</f>
        <v>#N/A</v>
      </c>
      <c r="H81" s="51" t="e">
        <f ca="1">IF(OR($E81&lt;$B$2,$E81&gt;$B$3),NA(),IFERROR(IF(INDEX(J!$A$1:$ZZ$200,MATCH($E81,J!$A$1:$A$200,0),MATCH(H$5,J!$A$1:$ZZ$1,0))&lt;&gt;"",INDEX(J!$A$1:$ZZ$200,MATCH($E81,J!$A$1:$A$200,0),MATCH(H$5,J!$A$1:$ZZ$1,0)),NA()),NA()))</f>
        <v>#N/A</v>
      </c>
      <c r="I81" s="51" t="e">
        <f ca="1">IF(OR($E81&lt;$B$2,$E81&gt;$B$3),NA(),IFERROR(IF(INDEX(J!$A$1:$ZZ$200,MATCH($E81,J!$A$1:$A$200,0),MATCH(I$5,J!$A$1:$ZZ$1,0))&lt;&gt;"",INDEX(J!$A$1:$ZZ$200,MATCH($E81,J!$A$1:$A$200,0),MATCH(I$5,J!$A$1:$ZZ$1,0)),NA()),NA()))</f>
        <v>#N/A</v>
      </c>
      <c r="J81" s="51" t="e">
        <f ca="1">IF(OR($E81&lt;$B$2,$E81&gt;$B$3),NA(),IFERROR(IF(INDEX(J!$A$1:$ZZ$200,MATCH($E81,J!$A$1:$A$200,0),MATCH(J$5,J!$A$1:$ZZ$1,0))&lt;&gt;"",INDEX(J!$A$1:$ZZ$200,MATCH($E81,J!$A$1:$A$200,0),MATCH(J$5,J!$A$1:$ZZ$1,0)),NA()),NA()))</f>
        <v>#N/A</v>
      </c>
      <c r="K81" t="e">
        <f t="shared" si="11"/>
        <v>#N/A</v>
      </c>
      <c r="M81" t="e">
        <f t="shared" ca="1" si="15"/>
        <v>#N/A</v>
      </c>
      <c r="N81" t="str">
        <f t="shared" ca="1" si="12"/>
        <v/>
      </c>
      <c r="O81" t="e">
        <f ca="1">IF($R$3&lt;&gt;"",NA(),IF(OR($E81&lt;$B$2,$E81&gt;$B$3),NA(),IFERROR(IF(INDEX(J!$A$1:$ZZ$200,MATCH($E81,J!$A$1:$A$200,0),MATCH(O$5,J!$A$1:$ZZ$1,0))&lt;&gt;"",INDEX(J!$A$1:$ZZ$200,MATCH($E81,J!$A$1:$A$200,0),MATCH(O$5,J!$A$1:$ZZ$1,0)),NA()),NA())))</f>
        <v>#N/A</v>
      </c>
      <c r="P81" t="e">
        <f ca="1">IF($R$3&lt;&gt;"",NA(),IF(OR($E81&lt;$B$2,$E81&gt;$B$3),NA(),IFERROR(IF(INDEX(J!$A$1:$ZZ$200,MATCH($E81,J!$A$1:$A$200,0),MATCH(P$5,J!$A$1:$ZZ$1,0))&lt;&gt;"",INDEX(J!$A$1:$ZZ$200,MATCH($E81,J!$A$1:$A$200,0),MATCH(P$5,J!$A$1:$ZZ$1,0)),NA()),NA())))</f>
        <v>#N/A</v>
      </c>
      <c r="Q81" t="e">
        <f ca="1">IF($R$3&lt;&gt;"",NA(),IF(OR($E81&lt;$B$2,$E81&gt;$B$3),NA(),IFERROR(IF(INDEX(J!$A$1:$ZZ$200,MATCH($E81,J!$A$1:$A$200,0),MATCH(Q$5,J!$A$1:$ZZ$1,0))&lt;&gt;"",INDEX(J!$A$1:$ZZ$200,MATCH($E81,J!$A$1:$A$200,0),MATCH(Q$5,J!$A$1:$ZZ$1,0)),NA()),NA())))</f>
        <v>#N/A</v>
      </c>
      <c r="R81" t="e">
        <f t="shared" ca="1" si="16"/>
        <v>#N/A</v>
      </c>
      <c r="S81" t="e">
        <f t="shared" ca="1" si="17"/>
        <v>#N/A</v>
      </c>
    </row>
    <row r="82" spans="3:19">
      <c r="C82" t="e">
        <f t="shared" ca="1" si="13"/>
        <v>#N/A</v>
      </c>
      <c r="D82" t="str">
        <f t="shared" ca="1" si="14"/>
        <v/>
      </c>
      <c r="E82">
        <v>2045</v>
      </c>
      <c r="F82" s="51" t="e">
        <f ca="1">IF(OR($E82&lt;$B$2,$E82&gt;$B$3),NA(),IFERROR(IF(INDEX(J!$A$1:$ZZ$200,MATCH($E82,J!$A$1:$A$200,0),MATCH(F$5,J!$A$1:$ZZ$1,0))&lt;&gt;"",INDEX(J!$A$1:$ZZ$200,MATCH($E82,J!$A$1:$A$200,0),MATCH(F$5,J!$A$1:$ZZ$1,0)),NA()),NA()))</f>
        <v>#N/A</v>
      </c>
      <c r="G82" s="51" t="e">
        <f ca="1">IF(OR($E82&lt;$B$2,$E82&gt;$B$3),NA(),IFERROR(IF(INDEX(J!$A$1:$ZZ$200,MATCH($E82,J!$A$1:$A$200,0),MATCH(G$5,J!$A$1:$ZZ$1,0))&lt;&gt;"",INDEX(J!$A$1:$ZZ$200,MATCH($E82,J!$A$1:$A$200,0),MATCH(G$5,J!$A$1:$ZZ$1,0)),NA()),NA()))</f>
        <v>#N/A</v>
      </c>
      <c r="H82" s="51" t="e">
        <f ca="1">IF(OR($E82&lt;$B$2,$E82&gt;$B$3),NA(),IFERROR(IF(INDEX(J!$A$1:$ZZ$200,MATCH($E82,J!$A$1:$A$200,0),MATCH(H$5,J!$A$1:$ZZ$1,0))&lt;&gt;"",INDEX(J!$A$1:$ZZ$200,MATCH($E82,J!$A$1:$A$200,0),MATCH(H$5,J!$A$1:$ZZ$1,0)),NA()),NA()))</f>
        <v>#N/A</v>
      </c>
      <c r="I82" s="51" t="e">
        <f ca="1">IF(OR($E82&lt;$B$2,$E82&gt;$B$3),NA(),IFERROR(IF(INDEX(J!$A$1:$ZZ$200,MATCH($E82,J!$A$1:$A$200,0),MATCH(I$5,J!$A$1:$ZZ$1,0))&lt;&gt;"",INDEX(J!$A$1:$ZZ$200,MATCH($E82,J!$A$1:$A$200,0),MATCH(I$5,J!$A$1:$ZZ$1,0)),NA()),NA()))</f>
        <v>#N/A</v>
      </c>
      <c r="J82" s="51" t="e">
        <f ca="1">IF(OR($E82&lt;$B$2,$E82&gt;$B$3),NA(),IFERROR(IF(INDEX(J!$A$1:$ZZ$200,MATCH($E82,J!$A$1:$A$200,0),MATCH(J$5,J!$A$1:$ZZ$1,0))&lt;&gt;"",INDEX(J!$A$1:$ZZ$200,MATCH($E82,J!$A$1:$A$200,0),MATCH(J$5,J!$A$1:$ZZ$1,0)),NA()),NA()))</f>
        <v>#N/A</v>
      </c>
      <c r="K82" t="e">
        <f t="shared" si="11"/>
        <v>#N/A</v>
      </c>
      <c r="M82" t="e">
        <f t="shared" ca="1" si="15"/>
        <v>#N/A</v>
      </c>
      <c r="N82" t="str">
        <f t="shared" ca="1" si="12"/>
        <v/>
      </c>
      <c r="O82" t="e">
        <f ca="1">IF($R$3&lt;&gt;"",NA(),IF(OR($E82&lt;$B$2,$E82&gt;$B$3),NA(),IFERROR(IF(INDEX(J!$A$1:$ZZ$200,MATCH($E82,J!$A$1:$A$200,0),MATCH(O$5,J!$A$1:$ZZ$1,0))&lt;&gt;"",INDEX(J!$A$1:$ZZ$200,MATCH($E82,J!$A$1:$A$200,0),MATCH(O$5,J!$A$1:$ZZ$1,0)),NA()),NA())))</f>
        <v>#N/A</v>
      </c>
      <c r="P82" t="e">
        <f ca="1">IF($R$3&lt;&gt;"",NA(),IF(OR($E82&lt;$B$2,$E82&gt;$B$3),NA(),IFERROR(IF(INDEX(J!$A$1:$ZZ$200,MATCH($E82,J!$A$1:$A$200,0),MATCH(P$5,J!$A$1:$ZZ$1,0))&lt;&gt;"",INDEX(J!$A$1:$ZZ$200,MATCH($E82,J!$A$1:$A$200,0),MATCH(P$5,J!$A$1:$ZZ$1,0)),NA()),NA())))</f>
        <v>#N/A</v>
      </c>
      <c r="Q82" t="e">
        <f ca="1">IF($R$3&lt;&gt;"",NA(),IF(OR($E82&lt;$B$2,$E82&gt;$B$3),NA(),IFERROR(IF(INDEX(J!$A$1:$ZZ$200,MATCH($E82,J!$A$1:$A$200,0),MATCH(Q$5,J!$A$1:$ZZ$1,0))&lt;&gt;"",INDEX(J!$A$1:$ZZ$200,MATCH($E82,J!$A$1:$A$200,0),MATCH(Q$5,J!$A$1:$ZZ$1,0)),NA()),NA())))</f>
        <v>#N/A</v>
      </c>
      <c r="R82" t="e">
        <f t="shared" ca="1" si="16"/>
        <v>#N/A</v>
      </c>
      <c r="S82" t="e">
        <f t="shared" ca="1" si="17"/>
        <v>#N/A</v>
      </c>
    </row>
    <row r="83" spans="3:19">
      <c r="C83" t="e">
        <f t="shared" ca="1" si="13"/>
        <v>#N/A</v>
      </c>
      <c r="D83" t="str">
        <f t="shared" ca="1" si="14"/>
        <v/>
      </c>
      <c r="E83">
        <v>2046</v>
      </c>
      <c r="F83" s="51" t="e">
        <f ca="1">IF(OR($E83&lt;$B$2,$E83&gt;$B$3),NA(),IFERROR(IF(INDEX(J!$A$1:$ZZ$200,MATCH($E83,J!$A$1:$A$200,0),MATCH(F$5,J!$A$1:$ZZ$1,0))&lt;&gt;"",INDEX(J!$A$1:$ZZ$200,MATCH($E83,J!$A$1:$A$200,0),MATCH(F$5,J!$A$1:$ZZ$1,0)),NA()),NA()))</f>
        <v>#N/A</v>
      </c>
      <c r="G83" s="51" t="e">
        <f ca="1">IF(OR($E83&lt;$B$2,$E83&gt;$B$3),NA(),IFERROR(IF(INDEX(J!$A$1:$ZZ$200,MATCH($E83,J!$A$1:$A$200,0),MATCH(G$5,J!$A$1:$ZZ$1,0))&lt;&gt;"",INDEX(J!$A$1:$ZZ$200,MATCH($E83,J!$A$1:$A$200,0),MATCH(G$5,J!$A$1:$ZZ$1,0)),NA()),NA()))</f>
        <v>#N/A</v>
      </c>
      <c r="H83" s="51" t="e">
        <f ca="1">IF(OR($E83&lt;$B$2,$E83&gt;$B$3),NA(),IFERROR(IF(INDEX(J!$A$1:$ZZ$200,MATCH($E83,J!$A$1:$A$200,0),MATCH(H$5,J!$A$1:$ZZ$1,0))&lt;&gt;"",INDEX(J!$A$1:$ZZ$200,MATCH($E83,J!$A$1:$A$200,0),MATCH(H$5,J!$A$1:$ZZ$1,0)),NA()),NA()))</f>
        <v>#N/A</v>
      </c>
      <c r="I83" s="51" t="e">
        <f ca="1">IF(OR($E83&lt;$B$2,$E83&gt;$B$3),NA(),IFERROR(IF(INDEX(J!$A$1:$ZZ$200,MATCH($E83,J!$A$1:$A$200,0),MATCH(I$5,J!$A$1:$ZZ$1,0))&lt;&gt;"",INDEX(J!$A$1:$ZZ$200,MATCH($E83,J!$A$1:$A$200,0),MATCH(I$5,J!$A$1:$ZZ$1,0)),NA()),NA()))</f>
        <v>#N/A</v>
      </c>
      <c r="J83" s="51" t="e">
        <f ca="1">IF(OR($E83&lt;$B$2,$E83&gt;$B$3),NA(),IFERROR(IF(INDEX(J!$A$1:$ZZ$200,MATCH($E83,J!$A$1:$A$200,0),MATCH(J$5,J!$A$1:$ZZ$1,0))&lt;&gt;"",INDEX(J!$A$1:$ZZ$200,MATCH($E83,J!$A$1:$A$200,0),MATCH(J$5,J!$A$1:$ZZ$1,0)),NA()),NA()))</f>
        <v>#N/A</v>
      </c>
      <c r="K83" t="e">
        <f t="shared" si="11"/>
        <v>#N/A</v>
      </c>
      <c r="M83" t="e">
        <f t="shared" ca="1" si="15"/>
        <v>#N/A</v>
      </c>
      <c r="N83" t="str">
        <f t="shared" ca="1" si="12"/>
        <v/>
      </c>
      <c r="O83" t="e">
        <f ca="1">IF($R$3&lt;&gt;"",NA(),IF(OR($E83&lt;$B$2,$E83&gt;$B$3),NA(),IFERROR(IF(INDEX(J!$A$1:$ZZ$200,MATCH($E83,J!$A$1:$A$200,0),MATCH(O$5,J!$A$1:$ZZ$1,0))&lt;&gt;"",INDEX(J!$A$1:$ZZ$200,MATCH($E83,J!$A$1:$A$200,0),MATCH(O$5,J!$A$1:$ZZ$1,0)),NA()),NA())))</f>
        <v>#N/A</v>
      </c>
      <c r="P83" t="e">
        <f ca="1">IF($R$3&lt;&gt;"",NA(),IF(OR($E83&lt;$B$2,$E83&gt;$B$3),NA(),IFERROR(IF(INDEX(J!$A$1:$ZZ$200,MATCH($E83,J!$A$1:$A$200,0),MATCH(P$5,J!$A$1:$ZZ$1,0))&lt;&gt;"",INDEX(J!$A$1:$ZZ$200,MATCH($E83,J!$A$1:$A$200,0),MATCH(P$5,J!$A$1:$ZZ$1,0)),NA()),NA())))</f>
        <v>#N/A</v>
      </c>
      <c r="Q83" t="e">
        <f ca="1">IF($R$3&lt;&gt;"",NA(),IF(OR($E83&lt;$B$2,$E83&gt;$B$3),NA(),IFERROR(IF(INDEX(J!$A$1:$ZZ$200,MATCH($E83,J!$A$1:$A$200,0),MATCH(Q$5,J!$A$1:$ZZ$1,0))&lt;&gt;"",INDEX(J!$A$1:$ZZ$200,MATCH($E83,J!$A$1:$A$200,0),MATCH(Q$5,J!$A$1:$ZZ$1,0)),NA()),NA())))</f>
        <v>#N/A</v>
      </c>
      <c r="R83" t="e">
        <f t="shared" ca="1" si="16"/>
        <v>#N/A</v>
      </c>
      <c r="S83" t="e">
        <f t="shared" ca="1" si="17"/>
        <v>#N/A</v>
      </c>
    </row>
    <row r="84" spans="3:19">
      <c r="C84" t="e">
        <f t="shared" ca="1" si="13"/>
        <v>#N/A</v>
      </c>
      <c r="D84" t="str">
        <f t="shared" ca="1" si="14"/>
        <v/>
      </c>
      <c r="E84">
        <v>2047</v>
      </c>
      <c r="F84" s="51" t="e">
        <f ca="1">IF(OR($E84&lt;$B$2,$E84&gt;$B$3),NA(),IFERROR(IF(INDEX(J!$A$1:$ZZ$200,MATCH($E84,J!$A$1:$A$200,0),MATCH(F$5,J!$A$1:$ZZ$1,0))&lt;&gt;"",INDEX(J!$A$1:$ZZ$200,MATCH($E84,J!$A$1:$A$200,0),MATCH(F$5,J!$A$1:$ZZ$1,0)),NA()),NA()))</f>
        <v>#N/A</v>
      </c>
      <c r="G84" s="51" t="e">
        <f ca="1">IF(OR($E84&lt;$B$2,$E84&gt;$B$3),NA(),IFERROR(IF(INDEX(J!$A$1:$ZZ$200,MATCH($E84,J!$A$1:$A$200,0),MATCH(G$5,J!$A$1:$ZZ$1,0))&lt;&gt;"",INDEX(J!$A$1:$ZZ$200,MATCH($E84,J!$A$1:$A$200,0),MATCH(G$5,J!$A$1:$ZZ$1,0)),NA()),NA()))</f>
        <v>#N/A</v>
      </c>
      <c r="H84" s="51" t="e">
        <f ca="1">IF(OR($E84&lt;$B$2,$E84&gt;$B$3),NA(),IFERROR(IF(INDEX(J!$A$1:$ZZ$200,MATCH($E84,J!$A$1:$A$200,0),MATCH(H$5,J!$A$1:$ZZ$1,0))&lt;&gt;"",INDEX(J!$A$1:$ZZ$200,MATCH($E84,J!$A$1:$A$200,0),MATCH(H$5,J!$A$1:$ZZ$1,0)),NA()),NA()))</f>
        <v>#N/A</v>
      </c>
      <c r="I84" s="51" t="e">
        <f ca="1">IF(OR($E84&lt;$B$2,$E84&gt;$B$3),NA(),IFERROR(IF(INDEX(J!$A$1:$ZZ$200,MATCH($E84,J!$A$1:$A$200,0),MATCH(I$5,J!$A$1:$ZZ$1,0))&lt;&gt;"",INDEX(J!$A$1:$ZZ$200,MATCH($E84,J!$A$1:$A$200,0),MATCH(I$5,J!$A$1:$ZZ$1,0)),NA()),NA()))</f>
        <v>#N/A</v>
      </c>
      <c r="J84" s="51" t="e">
        <f ca="1">IF(OR($E84&lt;$B$2,$E84&gt;$B$3),NA(),IFERROR(IF(INDEX(J!$A$1:$ZZ$200,MATCH($E84,J!$A$1:$A$200,0),MATCH(J$5,J!$A$1:$ZZ$1,0))&lt;&gt;"",INDEX(J!$A$1:$ZZ$200,MATCH($E84,J!$A$1:$A$200,0),MATCH(J$5,J!$A$1:$ZZ$1,0)),NA()),NA()))</f>
        <v>#N/A</v>
      </c>
      <c r="K84" t="e">
        <f t="shared" si="11"/>
        <v>#N/A</v>
      </c>
      <c r="M84" t="e">
        <f t="shared" ca="1" si="15"/>
        <v>#N/A</v>
      </c>
      <c r="N84" t="str">
        <f t="shared" ca="1" si="12"/>
        <v/>
      </c>
      <c r="O84" t="e">
        <f ca="1">IF($R$3&lt;&gt;"",NA(),IF(OR($E84&lt;$B$2,$E84&gt;$B$3),NA(),IFERROR(IF(INDEX(J!$A$1:$ZZ$200,MATCH($E84,J!$A$1:$A$200,0),MATCH(O$5,J!$A$1:$ZZ$1,0))&lt;&gt;"",INDEX(J!$A$1:$ZZ$200,MATCH($E84,J!$A$1:$A$200,0),MATCH(O$5,J!$A$1:$ZZ$1,0)),NA()),NA())))</f>
        <v>#N/A</v>
      </c>
      <c r="P84" t="e">
        <f ca="1">IF($R$3&lt;&gt;"",NA(),IF(OR($E84&lt;$B$2,$E84&gt;$B$3),NA(),IFERROR(IF(INDEX(J!$A$1:$ZZ$200,MATCH($E84,J!$A$1:$A$200,0),MATCH(P$5,J!$A$1:$ZZ$1,0))&lt;&gt;"",INDEX(J!$A$1:$ZZ$200,MATCH($E84,J!$A$1:$A$200,0),MATCH(P$5,J!$A$1:$ZZ$1,0)),NA()),NA())))</f>
        <v>#N/A</v>
      </c>
      <c r="Q84" t="e">
        <f ca="1">IF($R$3&lt;&gt;"",NA(),IF(OR($E84&lt;$B$2,$E84&gt;$B$3),NA(),IFERROR(IF(INDEX(J!$A$1:$ZZ$200,MATCH($E84,J!$A$1:$A$200,0),MATCH(Q$5,J!$A$1:$ZZ$1,0))&lt;&gt;"",INDEX(J!$A$1:$ZZ$200,MATCH($E84,J!$A$1:$A$200,0),MATCH(Q$5,J!$A$1:$ZZ$1,0)),NA()),NA())))</f>
        <v>#N/A</v>
      </c>
      <c r="R84" t="e">
        <f t="shared" ca="1" si="16"/>
        <v>#N/A</v>
      </c>
      <c r="S84" t="e">
        <f t="shared" ca="1" si="17"/>
        <v>#N/A</v>
      </c>
    </row>
    <row r="85" spans="3:19">
      <c r="C85" t="e">
        <f t="shared" ca="1" si="13"/>
        <v>#N/A</v>
      </c>
      <c r="D85" t="str">
        <f t="shared" ca="1" si="14"/>
        <v/>
      </c>
      <c r="E85">
        <v>2048</v>
      </c>
      <c r="F85" s="51" t="e">
        <f ca="1">IF(OR($E85&lt;$B$2,$E85&gt;$B$3),NA(),IFERROR(IF(INDEX(J!$A$1:$ZZ$200,MATCH($E85,J!$A$1:$A$200,0),MATCH(F$5,J!$A$1:$ZZ$1,0))&lt;&gt;"",INDEX(J!$A$1:$ZZ$200,MATCH($E85,J!$A$1:$A$200,0),MATCH(F$5,J!$A$1:$ZZ$1,0)),NA()),NA()))</f>
        <v>#N/A</v>
      </c>
      <c r="G85" s="51" t="e">
        <f ca="1">IF(OR($E85&lt;$B$2,$E85&gt;$B$3),NA(),IFERROR(IF(INDEX(J!$A$1:$ZZ$200,MATCH($E85,J!$A$1:$A$200,0),MATCH(G$5,J!$A$1:$ZZ$1,0))&lt;&gt;"",INDEX(J!$A$1:$ZZ$200,MATCH($E85,J!$A$1:$A$200,0),MATCH(G$5,J!$A$1:$ZZ$1,0)),NA()),NA()))</f>
        <v>#N/A</v>
      </c>
      <c r="H85" s="51" t="e">
        <f ca="1">IF(OR($E85&lt;$B$2,$E85&gt;$B$3),NA(),IFERROR(IF(INDEX(J!$A$1:$ZZ$200,MATCH($E85,J!$A$1:$A$200,0),MATCH(H$5,J!$A$1:$ZZ$1,0))&lt;&gt;"",INDEX(J!$A$1:$ZZ$200,MATCH($E85,J!$A$1:$A$200,0),MATCH(H$5,J!$A$1:$ZZ$1,0)),NA()),NA()))</f>
        <v>#N/A</v>
      </c>
      <c r="I85" s="51" t="e">
        <f ca="1">IF(OR($E85&lt;$B$2,$E85&gt;$B$3),NA(),IFERROR(IF(INDEX(J!$A$1:$ZZ$200,MATCH($E85,J!$A$1:$A$200,0),MATCH(I$5,J!$A$1:$ZZ$1,0))&lt;&gt;"",INDEX(J!$A$1:$ZZ$200,MATCH($E85,J!$A$1:$A$200,0),MATCH(I$5,J!$A$1:$ZZ$1,0)),NA()),NA()))</f>
        <v>#N/A</v>
      </c>
      <c r="J85" s="51" t="e">
        <f ca="1">IF(OR($E85&lt;$B$2,$E85&gt;$B$3),NA(),IFERROR(IF(INDEX(J!$A$1:$ZZ$200,MATCH($E85,J!$A$1:$A$200,0),MATCH(J$5,J!$A$1:$ZZ$1,0))&lt;&gt;"",INDEX(J!$A$1:$ZZ$200,MATCH($E85,J!$A$1:$A$200,0),MATCH(J$5,J!$A$1:$ZZ$1,0)),NA()),NA()))</f>
        <v>#N/A</v>
      </c>
      <c r="K85" t="e">
        <f t="shared" si="11"/>
        <v>#N/A</v>
      </c>
      <c r="M85" t="e">
        <f t="shared" ca="1" si="15"/>
        <v>#N/A</v>
      </c>
      <c r="N85" t="str">
        <f t="shared" ca="1" si="12"/>
        <v/>
      </c>
      <c r="O85" t="e">
        <f ca="1">IF($R$3&lt;&gt;"",NA(),IF(OR($E85&lt;$B$2,$E85&gt;$B$3),NA(),IFERROR(IF(INDEX(J!$A$1:$ZZ$200,MATCH($E85,J!$A$1:$A$200,0),MATCH(O$5,J!$A$1:$ZZ$1,0))&lt;&gt;"",INDEX(J!$A$1:$ZZ$200,MATCH($E85,J!$A$1:$A$200,0),MATCH(O$5,J!$A$1:$ZZ$1,0)),NA()),NA())))</f>
        <v>#N/A</v>
      </c>
      <c r="P85" t="e">
        <f ca="1">IF($R$3&lt;&gt;"",NA(),IF(OR($E85&lt;$B$2,$E85&gt;$B$3),NA(),IFERROR(IF(INDEX(J!$A$1:$ZZ$200,MATCH($E85,J!$A$1:$A$200,0),MATCH(P$5,J!$A$1:$ZZ$1,0))&lt;&gt;"",INDEX(J!$A$1:$ZZ$200,MATCH($E85,J!$A$1:$A$200,0),MATCH(P$5,J!$A$1:$ZZ$1,0)),NA()),NA())))</f>
        <v>#N/A</v>
      </c>
      <c r="Q85" t="e">
        <f ca="1">IF($R$3&lt;&gt;"",NA(),IF(OR($E85&lt;$B$2,$E85&gt;$B$3),NA(),IFERROR(IF(INDEX(J!$A$1:$ZZ$200,MATCH($E85,J!$A$1:$A$200,0),MATCH(Q$5,J!$A$1:$ZZ$1,0))&lt;&gt;"",INDEX(J!$A$1:$ZZ$200,MATCH($E85,J!$A$1:$A$200,0),MATCH(Q$5,J!$A$1:$ZZ$1,0)),NA()),NA())))</f>
        <v>#N/A</v>
      </c>
      <c r="R85" t="e">
        <f t="shared" ca="1" si="16"/>
        <v>#N/A</v>
      </c>
      <c r="S85" t="e">
        <f t="shared" ca="1" si="17"/>
        <v>#N/A</v>
      </c>
    </row>
    <row r="86" spans="3:19">
      <c r="C86" t="e">
        <f t="shared" ca="1" si="13"/>
        <v>#N/A</v>
      </c>
      <c r="D86" t="str">
        <f t="shared" ca="1" si="14"/>
        <v/>
      </c>
      <c r="E86">
        <v>2049</v>
      </c>
      <c r="F86" s="51" t="e">
        <f ca="1">IF(OR($E86&lt;$B$2,$E86&gt;$B$3),NA(),IFERROR(IF(INDEX(J!$A$1:$ZZ$200,MATCH($E86,J!$A$1:$A$200,0),MATCH(F$5,J!$A$1:$ZZ$1,0))&lt;&gt;"",INDEX(J!$A$1:$ZZ$200,MATCH($E86,J!$A$1:$A$200,0),MATCH(F$5,J!$A$1:$ZZ$1,0)),NA()),NA()))</f>
        <v>#N/A</v>
      </c>
      <c r="G86" s="51" t="e">
        <f ca="1">IF(OR($E86&lt;$B$2,$E86&gt;$B$3),NA(),IFERROR(IF(INDEX(J!$A$1:$ZZ$200,MATCH($E86,J!$A$1:$A$200,0),MATCH(G$5,J!$A$1:$ZZ$1,0))&lt;&gt;"",INDEX(J!$A$1:$ZZ$200,MATCH($E86,J!$A$1:$A$200,0),MATCH(G$5,J!$A$1:$ZZ$1,0)),NA()),NA()))</f>
        <v>#N/A</v>
      </c>
      <c r="H86" s="51" t="e">
        <f ca="1">IF(OR($E86&lt;$B$2,$E86&gt;$B$3),NA(),IFERROR(IF(INDEX(J!$A$1:$ZZ$200,MATCH($E86,J!$A$1:$A$200,0),MATCH(H$5,J!$A$1:$ZZ$1,0))&lt;&gt;"",INDEX(J!$A$1:$ZZ$200,MATCH($E86,J!$A$1:$A$200,0),MATCH(H$5,J!$A$1:$ZZ$1,0)),NA()),NA()))</f>
        <v>#N/A</v>
      </c>
      <c r="I86" s="51" t="e">
        <f ca="1">IF(OR($E86&lt;$B$2,$E86&gt;$B$3),NA(),IFERROR(IF(INDEX(J!$A$1:$ZZ$200,MATCH($E86,J!$A$1:$A$200,0),MATCH(I$5,J!$A$1:$ZZ$1,0))&lt;&gt;"",INDEX(J!$A$1:$ZZ$200,MATCH($E86,J!$A$1:$A$200,0),MATCH(I$5,J!$A$1:$ZZ$1,0)),NA()),NA()))</f>
        <v>#N/A</v>
      </c>
      <c r="J86" s="51" t="e">
        <f ca="1">IF(OR($E86&lt;$B$2,$E86&gt;$B$3),NA(),IFERROR(IF(INDEX(J!$A$1:$ZZ$200,MATCH($E86,J!$A$1:$A$200,0),MATCH(J$5,J!$A$1:$ZZ$1,0))&lt;&gt;"",INDEX(J!$A$1:$ZZ$200,MATCH($E86,J!$A$1:$A$200,0),MATCH(J$5,J!$A$1:$ZZ$1,0)),NA()),NA()))</f>
        <v>#N/A</v>
      </c>
      <c r="K86" t="e">
        <f t="shared" si="11"/>
        <v>#N/A</v>
      </c>
      <c r="M86" t="e">
        <f t="shared" ca="1" si="15"/>
        <v>#N/A</v>
      </c>
      <c r="N86" t="str">
        <f t="shared" ca="1" si="12"/>
        <v/>
      </c>
      <c r="O86" t="e">
        <f ca="1">IF($R$3&lt;&gt;"",NA(),IF(OR($E86&lt;$B$2,$E86&gt;$B$3),NA(),IFERROR(IF(INDEX(J!$A$1:$ZZ$200,MATCH($E86,J!$A$1:$A$200,0),MATCH(O$5,J!$A$1:$ZZ$1,0))&lt;&gt;"",INDEX(J!$A$1:$ZZ$200,MATCH($E86,J!$A$1:$A$200,0),MATCH(O$5,J!$A$1:$ZZ$1,0)),NA()),NA())))</f>
        <v>#N/A</v>
      </c>
      <c r="P86" t="e">
        <f ca="1">IF($R$3&lt;&gt;"",NA(),IF(OR($E86&lt;$B$2,$E86&gt;$B$3),NA(),IFERROR(IF(INDEX(J!$A$1:$ZZ$200,MATCH($E86,J!$A$1:$A$200,0),MATCH(P$5,J!$A$1:$ZZ$1,0))&lt;&gt;"",INDEX(J!$A$1:$ZZ$200,MATCH($E86,J!$A$1:$A$200,0),MATCH(P$5,J!$A$1:$ZZ$1,0)),NA()),NA())))</f>
        <v>#N/A</v>
      </c>
      <c r="Q86" t="e">
        <f ca="1">IF($R$3&lt;&gt;"",NA(),IF(OR($E86&lt;$B$2,$E86&gt;$B$3),NA(),IFERROR(IF(INDEX(J!$A$1:$ZZ$200,MATCH($E86,J!$A$1:$A$200,0),MATCH(Q$5,J!$A$1:$ZZ$1,0))&lt;&gt;"",INDEX(J!$A$1:$ZZ$200,MATCH($E86,J!$A$1:$A$200,0),MATCH(Q$5,J!$A$1:$ZZ$1,0)),NA()),NA())))</f>
        <v>#N/A</v>
      </c>
      <c r="R86" t="e">
        <f t="shared" ca="1" si="16"/>
        <v>#N/A</v>
      </c>
      <c r="S86" t="e">
        <f t="shared" ca="1" si="17"/>
        <v>#N/A</v>
      </c>
    </row>
    <row r="87" spans="3:19">
      <c r="C87" t="e">
        <f t="shared" ca="1" si="13"/>
        <v>#N/A</v>
      </c>
      <c r="D87" t="str">
        <f t="shared" ca="1" si="14"/>
        <v/>
      </c>
      <c r="E87">
        <v>2050</v>
      </c>
      <c r="F87" s="51" t="e">
        <f ca="1">IF(OR($E87&lt;$B$2,$E87&gt;$B$3),NA(),IFERROR(IF(INDEX(J!$A$1:$ZZ$200,MATCH($E87,J!$A$1:$A$200,0),MATCH(F$5,J!$A$1:$ZZ$1,0))&lt;&gt;"",INDEX(J!$A$1:$ZZ$200,MATCH($E87,J!$A$1:$A$200,0),MATCH(F$5,J!$A$1:$ZZ$1,0)),NA()),NA()))</f>
        <v>#N/A</v>
      </c>
      <c r="G87" s="51" t="e">
        <f ca="1">IF(OR($E87&lt;$B$2,$E87&gt;$B$3),NA(),IFERROR(IF(INDEX(J!$A$1:$ZZ$200,MATCH($E87,J!$A$1:$A$200,0),MATCH(G$5,J!$A$1:$ZZ$1,0))&lt;&gt;"",INDEX(J!$A$1:$ZZ$200,MATCH($E87,J!$A$1:$A$200,0),MATCH(G$5,J!$A$1:$ZZ$1,0)),NA()),NA()))</f>
        <v>#N/A</v>
      </c>
      <c r="H87" s="51" t="e">
        <f ca="1">IF(OR($E87&lt;$B$2,$E87&gt;$B$3),NA(),IFERROR(IF(INDEX(J!$A$1:$ZZ$200,MATCH($E87,J!$A$1:$A$200,0),MATCH(H$5,J!$A$1:$ZZ$1,0))&lt;&gt;"",INDEX(J!$A$1:$ZZ$200,MATCH($E87,J!$A$1:$A$200,0),MATCH(H$5,J!$A$1:$ZZ$1,0)),NA()),NA()))</f>
        <v>#N/A</v>
      </c>
      <c r="I87" s="51" t="e">
        <f ca="1">IF(OR($E87&lt;$B$2,$E87&gt;$B$3),NA(),IFERROR(IF(INDEX(J!$A$1:$ZZ$200,MATCH($E87,J!$A$1:$A$200,0),MATCH(I$5,J!$A$1:$ZZ$1,0))&lt;&gt;"",INDEX(J!$A$1:$ZZ$200,MATCH($E87,J!$A$1:$A$200,0),MATCH(I$5,J!$A$1:$ZZ$1,0)),NA()),NA()))</f>
        <v>#N/A</v>
      </c>
      <c r="J87" s="51" t="e">
        <f ca="1">IF(OR($E87&lt;$B$2,$E87&gt;$B$3),NA(),IFERROR(IF(INDEX(J!$A$1:$ZZ$200,MATCH($E87,J!$A$1:$A$200,0),MATCH(J$5,J!$A$1:$ZZ$1,0))&lt;&gt;"",INDEX(J!$A$1:$ZZ$200,MATCH($E87,J!$A$1:$A$200,0),MATCH(J$5,J!$A$1:$ZZ$1,0)),NA()),NA()))</f>
        <v>#N/A</v>
      </c>
      <c r="K87" t="e">
        <f t="shared" si="11"/>
        <v>#N/A</v>
      </c>
      <c r="M87" t="e">
        <f t="shared" ca="1" si="15"/>
        <v>#N/A</v>
      </c>
      <c r="N87" t="str">
        <f t="shared" ca="1" si="12"/>
        <v/>
      </c>
      <c r="O87" t="e">
        <f ca="1">IF($R$3&lt;&gt;"",NA(),IF(OR($E87&lt;$B$2,$E87&gt;$B$3),NA(),IFERROR(IF(INDEX(J!$A$1:$ZZ$200,MATCH($E87,J!$A$1:$A$200,0),MATCH(O$5,J!$A$1:$ZZ$1,0))&lt;&gt;"",INDEX(J!$A$1:$ZZ$200,MATCH($E87,J!$A$1:$A$200,0),MATCH(O$5,J!$A$1:$ZZ$1,0)),NA()),NA())))</f>
        <v>#N/A</v>
      </c>
      <c r="P87" t="e">
        <f ca="1">IF($R$3&lt;&gt;"",NA(),IF(OR($E87&lt;$B$2,$E87&gt;$B$3),NA(),IFERROR(IF(INDEX(J!$A$1:$ZZ$200,MATCH($E87,J!$A$1:$A$200,0),MATCH(P$5,J!$A$1:$ZZ$1,0))&lt;&gt;"",INDEX(J!$A$1:$ZZ$200,MATCH($E87,J!$A$1:$A$200,0),MATCH(P$5,J!$A$1:$ZZ$1,0)),NA()),NA())))</f>
        <v>#N/A</v>
      </c>
      <c r="Q87" t="e">
        <f ca="1">IF($R$3&lt;&gt;"",NA(),IF(OR($E87&lt;$B$2,$E87&gt;$B$3),NA(),IFERROR(IF(INDEX(J!$A$1:$ZZ$200,MATCH($E87,J!$A$1:$A$200,0),MATCH(Q$5,J!$A$1:$ZZ$1,0))&lt;&gt;"",INDEX(J!$A$1:$ZZ$200,MATCH($E87,J!$A$1:$A$200,0),MATCH(Q$5,J!$A$1:$ZZ$1,0)),NA()),NA())))</f>
        <v>#N/A</v>
      </c>
      <c r="R87" t="e">
        <f t="shared" ca="1" si="16"/>
        <v>#N/A</v>
      </c>
      <c r="S87" t="e">
        <f t="shared" ca="1" si="17"/>
        <v>#N/A</v>
      </c>
    </row>
    <row r="88" spans="3:19">
      <c r="C88" t="e">
        <f t="shared" ca="1" si="13"/>
        <v>#N/A</v>
      </c>
      <c r="D88" t="str">
        <f t="shared" ca="1" si="14"/>
        <v/>
      </c>
      <c r="E88">
        <v>2051</v>
      </c>
      <c r="F88" s="51" t="e">
        <f ca="1">IF(OR($E88&lt;$B$2,$E88&gt;$B$3),NA(),IFERROR(IF(INDEX(J!$A$1:$ZZ$200,MATCH($E88,J!$A$1:$A$200,0),MATCH(F$5,J!$A$1:$ZZ$1,0))&lt;&gt;"",INDEX(J!$A$1:$ZZ$200,MATCH($E88,J!$A$1:$A$200,0),MATCH(F$5,J!$A$1:$ZZ$1,0)),NA()),NA()))</f>
        <v>#N/A</v>
      </c>
      <c r="G88" s="51" t="e">
        <f ca="1">IF(OR($E88&lt;$B$2,$E88&gt;$B$3),NA(),IFERROR(IF(INDEX(J!$A$1:$ZZ$200,MATCH($E88,J!$A$1:$A$200,0),MATCH(G$5,J!$A$1:$ZZ$1,0))&lt;&gt;"",INDEX(J!$A$1:$ZZ$200,MATCH($E88,J!$A$1:$A$200,0),MATCH(G$5,J!$A$1:$ZZ$1,0)),NA()),NA()))</f>
        <v>#N/A</v>
      </c>
      <c r="H88" s="51" t="e">
        <f ca="1">IF(OR($E88&lt;$B$2,$E88&gt;$B$3),NA(),IFERROR(IF(INDEX(J!$A$1:$ZZ$200,MATCH($E88,J!$A$1:$A$200,0),MATCH(H$5,J!$A$1:$ZZ$1,0))&lt;&gt;"",INDEX(J!$A$1:$ZZ$200,MATCH($E88,J!$A$1:$A$200,0),MATCH(H$5,J!$A$1:$ZZ$1,0)),NA()),NA()))</f>
        <v>#N/A</v>
      </c>
      <c r="I88" s="51" t="e">
        <f ca="1">IF(OR($E88&lt;$B$2,$E88&gt;$B$3),NA(),IFERROR(IF(INDEX(J!$A$1:$ZZ$200,MATCH($E88,J!$A$1:$A$200,0),MATCH(I$5,J!$A$1:$ZZ$1,0))&lt;&gt;"",INDEX(J!$A$1:$ZZ$200,MATCH($E88,J!$A$1:$A$200,0),MATCH(I$5,J!$A$1:$ZZ$1,0)),NA()),NA()))</f>
        <v>#N/A</v>
      </c>
      <c r="J88" s="51" t="e">
        <f ca="1">IF(OR($E88&lt;$B$2,$E88&gt;$B$3),NA(),IFERROR(IF(INDEX(J!$A$1:$ZZ$200,MATCH($E88,J!$A$1:$A$200,0),MATCH(J$5,J!$A$1:$ZZ$1,0))&lt;&gt;"",INDEX(J!$A$1:$ZZ$200,MATCH($E88,J!$A$1:$A$200,0),MATCH(J$5,J!$A$1:$ZZ$1,0)),NA()),NA()))</f>
        <v>#N/A</v>
      </c>
      <c r="K88" t="e">
        <f t="shared" si="11"/>
        <v>#N/A</v>
      </c>
      <c r="M88" t="e">
        <f t="shared" ca="1" si="15"/>
        <v>#N/A</v>
      </c>
      <c r="N88" t="str">
        <f t="shared" ca="1" si="12"/>
        <v/>
      </c>
      <c r="O88" t="e">
        <f ca="1">IF($R$3&lt;&gt;"",NA(),IF(OR($E88&lt;$B$2,$E88&gt;$B$3),NA(),IFERROR(IF(INDEX(J!$A$1:$ZZ$200,MATCH($E88,J!$A$1:$A$200,0),MATCH(O$5,J!$A$1:$ZZ$1,0))&lt;&gt;"",INDEX(J!$A$1:$ZZ$200,MATCH($E88,J!$A$1:$A$200,0),MATCH(O$5,J!$A$1:$ZZ$1,0)),NA()),NA())))</f>
        <v>#N/A</v>
      </c>
      <c r="P88" t="e">
        <f ca="1">IF($R$3&lt;&gt;"",NA(),IF(OR($E88&lt;$B$2,$E88&gt;$B$3),NA(),IFERROR(IF(INDEX(J!$A$1:$ZZ$200,MATCH($E88,J!$A$1:$A$200,0),MATCH(P$5,J!$A$1:$ZZ$1,0))&lt;&gt;"",INDEX(J!$A$1:$ZZ$200,MATCH($E88,J!$A$1:$A$200,0),MATCH(P$5,J!$A$1:$ZZ$1,0)),NA()),NA())))</f>
        <v>#N/A</v>
      </c>
      <c r="Q88" t="e">
        <f ca="1">IF($R$3&lt;&gt;"",NA(),IF(OR($E88&lt;$B$2,$E88&gt;$B$3),NA(),IFERROR(IF(INDEX(J!$A$1:$ZZ$200,MATCH($E88,J!$A$1:$A$200,0),MATCH(Q$5,J!$A$1:$ZZ$1,0))&lt;&gt;"",INDEX(J!$A$1:$ZZ$200,MATCH($E88,J!$A$1:$A$200,0),MATCH(Q$5,J!$A$1:$ZZ$1,0)),NA()),NA())))</f>
        <v>#N/A</v>
      </c>
      <c r="R88" t="e">
        <f t="shared" ca="1" si="16"/>
        <v>#N/A</v>
      </c>
      <c r="S88" t="e">
        <f t="shared" ca="1" si="17"/>
        <v>#N/A</v>
      </c>
    </row>
    <row r="89" spans="3:19">
      <c r="C89" t="e">
        <f t="shared" ca="1" si="13"/>
        <v>#N/A</v>
      </c>
      <c r="D89" t="str">
        <f t="shared" ca="1" si="14"/>
        <v/>
      </c>
      <c r="E89">
        <v>2052</v>
      </c>
      <c r="F89" s="51" t="e">
        <f ca="1">IF(OR($E89&lt;$B$2,$E89&gt;$B$3),NA(),IFERROR(IF(INDEX(J!$A$1:$ZZ$200,MATCH($E89,J!$A$1:$A$200,0),MATCH(F$5,J!$A$1:$ZZ$1,0))&lt;&gt;"",INDEX(J!$A$1:$ZZ$200,MATCH($E89,J!$A$1:$A$200,0),MATCH(F$5,J!$A$1:$ZZ$1,0)),NA()),NA()))</f>
        <v>#N/A</v>
      </c>
      <c r="G89" s="51" t="e">
        <f ca="1">IF(OR($E89&lt;$B$2,$E89&gt;$B$3),NA(),IFERROR(IF(INDEX(J!$A$1:$ZZ$200,MATCH($E89,J!$A$1:$A$200,0),MATCH(G$5,J!$A$1:$ZZ$1,0))&lt;&gt;"",INDEX(J!$A$1:$ZZ$200,MATCH($E89,J!$A$1:$A$200,0),MATCH(G$5,J!$A$1:$ZZ$1,0)),NA()),NA()))</f>
        <v>#N/A</v>
      </c>
      <c r="H89" s="51" t="e">
        <f ca="1">IF(OR($E89&lt;$B$2,$E89&gt;$B$3),NA(),IFERROR(IF(INDEX(J!$A$1:$ZZ$200,MATCH($E89,J!$A$1:$A$200,0),MATCH(H$5,J!$A$1:$ZZ$1,0))&lt;&gt;"",INDEX(J!$A$1:$ZZ$200,MATCH($E89,J!$A$1:$A$200,0),MATCH(H$5,J!$A$1:$ZZ$1,0)),NA()),NA()))</f>
        <v>#N/A</v>
      </c>
      <c r="I89" s="51" t="e">
        <f ca="1">IF(OR($E89&lt;$B$2,$E89&gt;$B$3),NA(),IFERROR(IF(INDEX(J!$A$1:$ZZ$200,MATCH($E89,J!$A$1:$A$200,0),MATCH(I$5,J!$A$1:$ZZ$1,0))&lt;&gt;"",INDEX(J!$A$1:$ZZ$200,MATCH($E89,J!$A$1:$A$200,0),MATCH(I$5,J!$A$1:$ZZ$1,0)),NA()),NA()))</f>
        <v>#N/A</v>
      </c>
      <c r="J89" s="51" t="e">
        <f ca="1">IF(OR($E89&lt;$B$2,$E89&gt;$B$3),NA(),IFERROR(IF(INDEX(J!$A$1:$ZZ$200,MATCH($E89,J!$A$1:$A$200,0),MATCH(J$5,J!$A$1:$ZZ$1,0))&lt;&gt;"",INDEX(J!$A$1:$ZZ$200,MATCH($E89,J!$A$1:$A$200,0),MATCH(J$5,J!$A$1:$ZZ$1,0)),NA()),NA()))</f>
        <v>#N/A</v>
      </c>
      <c r="K89" t="e">
        <f t="shared" si="11"/>
        <v>#N/A</v>
      </c>
      <c r="M89" t="e">
        <f t="shared" ca="1" si="15"/>
        <v>#N/A</v>
      </c>
      <c r="N89" t="str">
        <f t="shared" ca="1" si="12"/>
        <v/>
      </c>
      <c r="O89" t="e">
        <f ca="1">IF($R$3&lt;&gt;"",NA(),IF(OR($E89&lt;$B$2,$E89&gt;$B$3),NA(),IFERROR(IF(INDEX(J!$A$1:$ZZ$200,MATCH($E89,J!$A$1:$A$200,0),MATCH(O$5,J!$A$1:$ZZ$1,0))&lt;&gt;"",INDEX(J!$A$1:$ZZ$200,MATCH($E89,J!$A$1:$A$200,0),MATCH(O$5,J!$A$1:$ZZ$1,0)),NA()),NA())))</f>
        <v>#N/A</v>
      </c>
      <c r="P89" t="e">
        <f ca="1">IF($R$3&lt;&gt;"",NA(),IF(OR($E89&lt;$B$2,$E89&gt;$B$3),NA(),IFERROR(IF(INDEX(J!$A$1:$ZZ$200,MATCH($E89,J!$A$1:$A$200,0),MATCH(P$5,J!$A$1:$ZZ$1,0))&lt;&gt;"",INDEX(J!$A$1:$ZZ$200,MATCH($E89,J!$A$1:$A$200,0),MATCH(P$5,J!$A$1:$ZZ$1,0)),NA()),NA())))</f>
        <v>#N/A</v>
      </c>
      <c r="Q89" t="e">
        <f ca="1">IF($R$3&lt;&gt;"",NA(),IF(OR($E89&lt;$B$2,$E89&gt;$B$3),NA(),IFERROR(IF(INDEX(J!$A$1:$ZZ$200,MATCH($E89,J!$A$1:$A$200,0),MATCH(Q$5,J!$A$1:$ZZ$1,0))&lt;&gt;"",INDEX(J!$A$1:$ZZ$200,MATCH($E89,J!$A$1:$A$200,0),MATCH(Q$5,J!$A$1:$ZZ$1,0)),NA()),NA())))</f>
        <v>#N/A</v>
      </c>
      <c r="R89" t="e">
        <f t="shared" ca="1" si="16"/>
        <v>#N/A</v>
      </c>
      <c r="S89" t="e">
        <f t="shared" ca="1" si="17"/>
        <v>#N/A</v>
      </c>
    </row>
    <row r="90" spans="3:19">
      <c r="C90" t="e">
        <f t="shared" ca="1" si="13"/>
        <v>#N/A</v>
      </c>
      <c r="D90" t="str">
        <f t="shared" ca="1" si="14"/>
        <v/>
      </c>
      <c r="E90">
        <v>2053</v>
      </c>
      <c r="F90" s="51" t="e">
        <f ca="1">IF(OR($E90&lt;$B$2,$E90&gt;$B$3),NA(),IFERROR(IF(INDEX(J!$A$1:$ZZ$200,MATCH($E90,J!$A$1:$A$200,0),MATCH(F$5,J!$A$1:$ZZ$1,0))&lt;&gt;"",INDEX(J!$A$1:$ZZ$200,MATCH($E90,J!$A$1:$A$200,0),MATCH(F$5,J!$A$1:$ZZ$1,0)),NA()),NA()))</f>
        <v>#N/A</v>
      </c>
      <c r="G90" s="51" t="e">
        <f ca="1">IF(OR($E90&lt;$B$2,$E90&gt;$B$3),NA(),IFERROR(IF(INDEX(J!$A$1:$ZZ$200,MATCH($E90,J!$A$1:$A$200,0),MATCH(G$5,J!$A$1:$ZZ$1,0))&lt;&gt;"",INDEX(J!$A$1:$ZZ$200,MATCH($E90,J!$A$1:$A$200,0),MATCH(G$5,J!$A$1:$ZZ$1,0)),NA()),NA()))</f>
        <v>#N/A</v>
      </c>
      <c r="H90" s="51" t="e">
        <f ca="1">IF(OR($E90&lt;$B$2,$E90&gt;$B$3),NA(),IFERROR(IF(INDEX(J!$A$1:$ZZ$200,MATCH($E90,J!$A$1:$A$200,0),MATCH(H$5,J!$A$1:$ZZ$1,0))&lt;&gt;"",INDEX(J!$A$1:$ZZ$200,MATCH($E90,J!$A$1:$A$200,0),MATCH(H$5,J!$A$1:$ZZ$1,0)),NA()),NA()))</f>
        <v>#N/A</v>
      </c>
      <c r="I90" s="51" t="e">
        <f ca="1">IF(OR($E90&lt;$B$2,$E90&gt;$B$3),NA(),IFERROR(IF(INDEX(J!$A$1:$ZZ$200,MATCH($E90,J!$A$1:$A$200,0),MATCH(I$5,J!$A$1:$ZZ$1,0))&lt;&gt;"",INDEX(J!$A$1:$ZZ$200,MATCH($E90,J!$A$1:$A$200,0),MATCH(I$5,J!$A$1:$ZZ$1,0)),NA()),NA()))</f>
        <v>#N/A</v>
      </c>
      <c r="J90" s="51" t="e">
        <f ca="1">IF(OR($E90&lt;$B$2,$E90&gt;$B$3),NA(),IFERROR(IF(INDEX(J!$A$1:$ZZ$200,MATCH($E90,J!$A$1:$A$200,0),MATCH(J$5,J!$A$1:$ZZ$1,0))&lt;&gt;"",INDEX(J!$A$1:$ZZ$200,MATCH($E90,J!$A$1:$A$200,0),MATCH(J$5,J!$A$1:$ZZ$1,0)),NA()),NA()))</f>
        <v>#N/A</v>
      </c>
      <c r="K90" t="e">
        <f t="shared" si="11"/>
        <v>#N/A</v>
      </c>
      <c r="M90" t="e">
        <f t="shared" ca="1" si="15"/>
        <v>#N/A</v>
      </c>
      <c r="N90" t="str">
        <f t="shared" ca="1" si="12"/>
        <v/>
      </c>
      <c r="O90" t="e">
        <f ca="1">IF($R$3&lt;&gt;"",NA(),IF(OR($E90&lt;$B$2,$E90&gt;$B$3),NA(),IFERROR(IF(INDEX(J!$A$1:$ZZ$200,MATCH($E90,J!$A$1:$A$200,0),MATCH(O$5,J!$A$1:$ZZ$1,0))&lt;&gt;"",INDEX(J!$A$1:$ZZ$200,MATCH($E90,J!$A$1:$A$200,0),MATCH(O$5,J!$A$1:$ZZ$1,0)),NA()),NA())))</f>
        <v>#N/A</v>
      </c>
      <c r="P90" t="e">
        <f ca="1">IF($R$3&lt;&gt;"",NA(),IF(OR($E90&lt;$B$2,$E90&gt;$B$3),NA(),IFERROR(IF(INDEX(J!$A$1:$ZZ$200,MATCH($E90,J!$A$1:$A$200,0),MATCH(P$5,J!$A$1:$ZZ$1,0))&lt;&gt;"",INDEX(J!$A$1:$ZZ$200,MATCH($E90,J!$A$1:$A$200,0),MATCH(P$5,J!$A$1:$ZZ$1,0)),NA()),NA())))</f>
        <v>#N/A</v>
      </c>
      <c r="Q90" t="e">
        <f ca="1">IF($R$3&lt;&gt;"",NA(),IF(OR($E90&lt;$B$2,$E90&gt;$B$3),NA(),IFERROR(IF(INDEX(J!$A$1:$ZZ$200,MATCH($E90,J!$A$1:$A$200,0),MATCH(Q$5,J!$A$1:$ZZ$1,0))&lt;&gt;"",INDEX(J!$A$1:$ZZ$200,MATCH($E90,J!$A$1:$A$200,0),MATCH(Q$5,J!$A$1:$ZZ$1,0)),NA()),NA())))</f>
        <v>#N/A</v>
      </c>
      <c r="R90" t="e">
        <f t="shared" ca="1" si="16"/>
        <v>#N/A</v>
      </c>
      <c r="S90" t="e">
        <f t="shared" ca="1" si="17"/>
        <v>#N/A</v>
      </c>
    </row>
    <row r="91" spans="3:19">
      <c r="C91" t="e">
        <f t="shared" ca="1" si="13"/>
        <v>#N/A</v>
      </c>
      <c r="D91" t="str">
        <f t="shared" ca="1" si="14"/>
        <v/>
      </c>
      <c r="E91">
        <v>2054</v>
      </c>
      <c r="F91" s="51" t="e">
        <f ca="1">IF(OR($E91&lt;$B$2,$E91&gt;$B$3),NA(),IFERROR(IF(INDEX(J!$A$1:$ZZ$200,MATCH($E91,J!$A$1:$A$200,0),MATCH(F$5,J!$A$1:$ZZ$1,0))&lt;&gt;"",INDEX(J!$A$1:$ZZ$200,MATCH($E91,J!$A$1:$A$200,0),MATCH(F$5,J!$A$1:$ZZ$1,0)),NA()),NA()))</f>
        <v>#N/A</v>
      </c>
      <c r="G91" s="51" t="e">
        <f ca="1">IF(OR($E91&lt;$B$2,$E91&gt;$B$3),NA(),IFERROR(IF(INDEX(J!$A$1:$ZZ$200,MATCH($E91,J!$A$1:$A$200,0),MATCH(G$5,J!$A$1:$ZZ$1,0))&lt;&gt;"",INDEX(J!$A$1:$ZZ$200,MATCH($E91,J!$A$1:$A$200,0),MATCH(G$5,J!$A$1:$ZZ$1,0)),NA()),NA()))</f>
        <v>#N/A</v>
      </c>
      <c r="H91" s="51" t="e">
        <f ca="1">IF(OR($E91&lt;$B$2,$E91&gt;$B$3),NA(),IFERROR(IF(INDEX(J!$A$1:$ZZ$200,MATCH($E91,J!$A$1:$A$200,0),MATCH(H$5,J!$A$1:$ZZ$1,0))&lt;&gt;"",INDEX(J!$A$1:$ZZ$200,MATCH($E91,J!$A$1:$A$200,0),MATCH(H$5,J!$A$1:$ZZ$1,0)),NA()),NA()))</f>
        <v>#N/A</v>
      </c>
      <c r="I91" s="51" t="e">
        <f ca="1">IF(OR($E91&lt;$B$2,$E91&gt;$B$3),NA(),IFERROR(IF(INDEX(J!$A$1:$ZZ$200,MATCH($E91,J!$A$1:$A$200,0),MATCH(I$5,J!$A$1:$ZZ$1,0))&lt;&gt;"",INDEX(J!$A$1:$ZZ$200,MATCH($E91,J!$A$1:$A$200,0),MATCH(I$5,J!$A$1:$ZZ$1,0)),NA()),NA()))</f>
        <v>#N/A</v>
      </c>
      <c r="J91" s="51" t="e">
        <f ca="1">IF(OR($E91&lt;$B$2,$E91&gt;$B$3),NA(),IFERROR(IF(INDEX(J!$A$1:$ZZ$200,MATCH($E91,J!$A$1:$A$200,0),MATCH(J$5,J!$A$1:$ZZ$1,0))&lt;&gt;"",INDEX(J!$A$1:$ZZ$200,MATCH($E91,J!$A$1:$A$200,0),MATCH(J$5,J!$A$1:$ZZ$1,0)),NA()),NA()))</f>
        <v>#N/A</v>
      </c>
      <c r="K91" t="e">
        <f t="shared" si="11"/>
        <v>#N/A</v>
      </c>
      <c r="M91" t="e">
        <f t="shared" ca="1" si="15"/>
        <v>#N/A</v>
      </c>
      <c r="N91" t="str">
        <f t="shared" ca="1" si="12"/>
        <v/>
      </c>
      <c r="O91" t="e">
        <f ca="1">IF($R$3&lt;&gt;"",NA(),IF(OR($E91&lt;$B$2,$E91&gt;$B$3),NA(),IFERROR(IF(INDEX(J!$A$1:$ZZ$200,MATCH($E91,J!$A$1:$A$200,0),MATCH(O$5,J!$A$1:$ZZ$1,0))&lt;&gt;"",INDEX(J!$A$1:$ZZ$200,MATCH($E91,J!$A$1:$A$200,0),MATCH(O$5,J!$A$1:$ZZ$1,0)),NA()),NA())))</f>
        <v>#N/A</v>
      </c>
      <c r="P91" t="e">
        <f ca="1">IF($R$3&lt;&gt;"",NA(),IF(OR($E91&lt;$B$2,$E91&gt;$B$3),NA(),IFERROR(IF(INDEX(J!$A$1:$ZZ$200,MATCH($E91,J!$A$1:$A$200,0),MATCH(P$5,J!$A$1:$ZZ$1,0))&lt;&gt;"",INDEX(J!$A$1:$ZZ$200,MATCH($E91,J!$A$1:$A$200,0),MATCH(P$5,J!$A$1:$ZZ$1,0)),NA()),NA())))</f>
        <v>#N/A</v>
      </c>
      <c r="Q91" t="e">
        <f ca="1">IF($R$3&lt;&gt;"",NA(),IF(OR($E91&lt;$B$2,$E91&gt;$B$3),NA(),IFERROR(IF(INDEX(J!$A$1:$ZZ$200,MATCH($E91,J!$A$1:$A$200,0),MATCH(Q$5,J!$A$1:$ZZ$1,0))&lt;&gt;"",INDEX(J!$A$1:$ZZ$200,MATCH($E91,J!$A$1:$A$200,0),MATCH(Q$5,J!$A$1:$ZZ$1,0)),NA()),NA())))</f>
        <v>#N/A</v>
      </c>
      <c r="R91" t="e">
        <f t="shared" ca="1" si="16"/>
        <v>#N/A</v>
      </c>
      <c r="S91" t="e">
        <f t="shared" ca="1" si="17"/>
        <v>#N/A</v>
      </c>
    </row>
    <row r="92" spans="3:19">
      <c r="C92" t="e">
        <f t="shared" ca="1" si="13"/>
        <v>#N/A</v>
      </c>
      <c r="D92" t="str">
        <f t="shared" ca="1" si="14"/>
        <v/>
      </c>
      <c r="E92">
        <v>2055</v>
      </c>
      <c r="F92" s="51" t="e">
        <f ca="1">IF(OR($E92&lt;$B$2,$E92&gt;$B$3),NA(),IFERROR(IF(INDEX(J!$A$1:$ZZ$200,MATCH($E92,J!$A$1:$A$200,0),MATCH(F$5,J!$A$1:$ZZ$1,0))&lt;&gt;"",INDEX(J!$A$1:$ZZ$200,MATCH($E92,J!$A$1:$A$200,0),MATCH(F$5,J!$A$1:$ZZ$1,0)),NA()),NA()))</f>
        <v>#N/A</v>
      </c>
      <c r="G92" s="51" t="e">
        <f ca="1">IF(OR($E92&lt;$B$2,$E92&gt;$B$3),NA(),IFERROR(IF(INDEX(J!$A$1:$ZZ$200,MATCH($E92,J!$A$1:$A$200,0),MATCH(G$5,J!$A$1:$ZZ$1,0))&lt;&gt;"",INDEX(J!$A$1:$ZZ$200,MATCH($E92,J!$A$1:$A$200,0),MATCH(G$5,J!$A$1:$ZZ$1,0)),NA()),NA()))</f>
        <v>#N/A</v>
      </c>
      <c r="H92" s="51" t="e">
        <f ca="1">IF(OR($E92&lt;$B$2,$E92&gt;$B$3),NA(),IFERROR(IF(INDEX(J!$A$1:$ZZ$200,MATCH($E92,J!$A$1:$A$200,0),MATCH(H$5,J!$A$1:$ZZ$1,0))&lt;&gt;"",INDEX(J!$A$1:$ZZ$200,MATCH($E92,J!$A$1:$A$200,0),MATCH(H$5,J!$A$1:$ZZ$1,0)),NA()),NA()))</f>
        <v>#N/A</v>
      </c>
      <c r="I92" s="51" t="e">
        <f ca="1">IF(OR($E92&lt;$B$2,$E92&gt;$B$3),NA(),IFERROR(IF(INDEX(J!$A$1:$ZZ$200,MATCH($E92,J!$A$1:$A$200,0),MATCH(I$5,J!$A$1:$ZZ$1,0))&lt;&gt;"",INDEX(J!$A$1:$ZZ$200,MATCH($E92,J!$A$1:$A$200,0),MATCH(I$5,J!$A$1:$ZZ$1,0)),NA()),NA()))</f>
        <v>#N/A</v>
      </c>
      <c r="J92" s="51" t="e">
        <f ca="1">IF(OR($E92&lt;$B$2,$E92&gt;$B$3),NA(),IFERROR(IF(INDEX(J!$A$1:$ZZ$200,MATCH($E92,J!$A$1:$A$200,0),MATCH(J$5,J!$A$1:$ZZ$1,0))&lt;&gt;"",INDEX(J!$A$1:$ZZ$200,MATCH($E92,J!$A$1:$A$200,0),MATCH(J$5,J!$A$1:$ZZ$1,0)),NA()),NA()))</f>
        <v>#N/A</v>
      </c>
      <c r="K92" t="e">
        <f t="shared" si="11"/>
        <v>#N/A</v>
      </c>
      <c r="M92" t="e">
        <f t="shared" ca="1" si="15"/>
        <v>#N/A</v>
      </c>
      <c r="N92" t="str">
        <f t="shared" ca="1" si="12"/>
        <v/>
      </c>
      <c r="O92" t="e">
        <f ca="1">IF($R$3&lt;&gt;"",NA(),IF(OR($E92&lt;$B$2,$E92&gt;$B$3),NA(),IFERROR(IF(INDEX(J!$A$1:$ZZ$200,MATCH($E92,J!$A$1:$A$200,0),MATCH(O$5,J!$A$1:$ZZ$1,0))&lt;&gt;"",INDEX(J!$A$1:$ZZ$200,MATCH($E92,J!$A$1:$A$200,0),MATCH(O$5,J!$A$1:$ZZ$1,0)),NA()),NA())))</f>
        <v>#N/A</v>
      </c>
      <c r="P92" t="e">
        <f ca="1">IF($R$3&lt;&gt;"",NA(),IF(OR($E92&lt;$B$2,$E92&gt;$B$3),NA(),IFERROR(IF(INDEX(J!$A$1:$ZZ$200,MATCH($E92,J!$A$1:$A$200,0),MATCH(P$5,J!$A$1:$ZZ$1,0))&lt;&gt;"",INDEX(J!$A$1:$ZZ$200,MATCH($E92,J!$A$1:$A$200,0),MATCH(P$5,J!$A$1:$ZZ$1,0)),NA()),NA())))</f>
        <v>#N/A</v>
      </c>
      <c r="Q92" t="e">
        <f ca="1">IF($R$3&lt;&gt;"",NA(),IF(OR($E92&lt;$B$2,$E92&gt;$B$3),NA(),IFERROR(IF(INDEX(J!$A$1:$ZZ$200,MATCH($E92,J!$A$1:$A$200,0),MATCH(Q$5,J!$A$1:$ZZ$1,0))&lt;&gt;"",INDEX(J!$A$1:$ZZ$200,MATCH($E92,J!$A$1:$A$200,0),MATCH(Q$5,J!$A$1:$ZZ$1,0)),NA()),NA())))</f>
        <v>#N/A</v>
      </c>
      <c r="R92" t="e">
        <f t="shared" ca="1" si="16"/>
        <v>#N/A</v>
      </c>
      <c r="S92" t="e">
        <f t="shared" ca="1" si="17"/>
        <v>#N/A</v>
      </c>
    </row>
    <row r="93" spans="3:19">
      <c r="C93" t="e">
        <f t="shared" ca="1" si="13"/>
        <v>#N/A</v>
      </c>
      <c r="D93" t="str">
        <f t="shared" ca="1" si="14"/>
        <v/>
      </c>
      <c r="E93">
        <v>2056</v>
      </c>
      <c r="F93" s="51" t="e">
        <f ca="1">IF(OR($E93&lt;$B$2,$E93&gt;$B$3),NA(),IFERROR(IF(INDEX(J!$A$1:$ZZ$200,MATCH($E93,J!$A$1:$A$200,0),MATCH(F$5,J!$A$1:$ZZ$1,0))&lt;&gt;"",INDEX(J!$A$1:$ZZ$200,MATCH($E93,J!$A$1:$A$200,0),MATCH(F$5,J!$A$1:$ZZ$1,0)),NA()),NA()))</f>
        <v>#N/A</v>
      </c>
      <c r="G93" s="51" t="e">
        <f ca="1">IF(OR($E93&lt;$B$2,$E93&gt;$B$3),NA(),IFERROR(IF(INDEX(J!$A$1:$ZZ$200,MATCH($E93,J!$A$1:$A$200,0),MATCH(G$5,J!$A$1:$ZZ$1,0))&lt;&gt;"",INDEX(J!$A$1:$ZZ$200,MATCH($E93,J!$A$1:$A$200,0),MATCH(G$5,J!$A$1:$ZZ$1,0)),NA()),NA()))</f>
        <v>#N/A</v>
      </c>
      <c r="H93" s="51" t="e">
        <f ca="1">IF(OR($E93&lt;$B$2,$E93&gt;$B$3),NA(),IFERROR(IF(INDEX(J!$A$1:$ZZ$200,MATCH($E93,J!$A$1:$A$200,0),MATCH(H$5,J!$A$1:$ZZ$1,0))&lt;&gt;"",INDEX(J!$A$1:$ZZ$200,MATCH($E93,J!$A$1:$A$200,0),MATCH(H$5,J!$A$1:$ZZ$1,0)),NA()),NA()))</f>
        <v>#N/A</v>
      </c>
      <c r="I93" s="51" t="e">
        <f ca="1">IF(OR($E93&lt;$B$2,$E93&gt;$B$3),NA(),IFERROR(IF(INDEX(J!$A$1:$ZZ$200,MATCH($E93,J!$A$1:$A$200,0),MATCH(I$5,J!$A$1:$ZZ$1,0))&lt;&gt;"",INDEX(J!$A$1:$ZZ$200,MATCH($E93,J!$A$1:$A$200,0),MATCH(I$5,J!$A$1:$ZZ$1,0)),NA()),NA()))</f>
        <v>#N/A</v>
      </c>
      <c r="J93" s="51" t="e">
        <f ca="1">IF(OR($E93&lt;$B$2,$E93&gt;$B$3),NA(),IFERROR(IF(INDEX(J!$A$1:$ZZ$200,MATCH($E93,J!$A$1:$A$200,0),MATCH(J$5,J!$A$1:$ZZ$1,0))&lt;&gt;"",INDEX(J!$A$1:$ZZ$200,MATCH($E93,J!$A$1:$A$200,0),MATCH(J$5,J!$A$1:$ZZ$1,0)),NA()),NA()))</f>
        <v>#N/A</v>
      </c>
      <c r="K93" t="e">
        <f t="shared" si="11"/>
        <v>#N/A</v>
      </c>
      <c r="M93" t="e">
        <f t="shared" ca="1" si="15"/>
        <v>#N/A</v>
      </c>
      <c r="N93" t="str">
        <f t="shared" ca="1" si="12"/>
        <v/>
      </c>
      <c r="O93" t="e">
        <f ca="1">IF($R$3&lt;&gt;"",NA(),IF(OR($E93&lt;$B$2,$E93&gt;$B$3),NA(),IFERROR(IF(INDEX(J!$A$1:$ZZ$200,MATCH($E93,J!$A$1:$A$200,0),MATCH(O$5,J!$A$1:$ZZ$1,0))&lt;&gt;"",INDEX(J!$A$1:$ZZ$200,MATCH($E93,J!$A$1:$A$200,0),MATCH(O$5,J!$A$1:$ZZ$1,0)),NA()),NA())))</f>
        <v>#N/A</v>
      </c>
      <c r="P93" t="e">
        <f ca="1">IF($R$3&lt;&gt;"",NA(),IF(OR($E93&lt;$B$2,$E93&gt;$B$3),NA(),IFERROR(IF(INDEX(J!$A$1:$ZZ$200,MATCH($E93,J!$A$1:$A$200,0),MATCH(P$5,J!$A$1:$ZZ$1,0))&lt;&gt;"",INDEX(J!$A$1:$ZZ$200,MATCH($E93,J!$A$1:$A$200,0),MATCH(P$5,J!$A$1:$ZZ$1,0)),NA()),NA())))</f>
        <v>#N/A</v>
      </c>
      <c r="Q93" t="e">
        <f ca="1">IF($R$3&lt;&gt;"",NA(),IF(OR($E93&lt;$B$2,$E93&gt;$B$3),NA(),IFERROR(IF(INDEX(J!$A$1:$ZZ$200,MATCH($E93,J!$A$1:$A$200,0),MATCH(Q$5,J!$A$1:$ZZ$1,0))&lt;&gt;"",INDEX(J!$A$1:$ZZ$200,MATCH($E93,J!$A$1:$A$200,0),MATCH(Q$5,J!$A$1:$ZZ$1,0)),NA()),NA())))</f>
        <v>#N/A</v>
      </c>
      <c r="R93" t="e">
        <f t="shared" ca="1" si="16"/>
        <v>#N/A</v>
      </c>
      <c r="S93" t="e">
        <f t="shared" ca="1" si="17"/>
        <v>#N/A</v>
      </c>
    </row>
    <row r="94" spans="3:19">
      <c r="C94" t="e">
        <f t="shared" ca="1" si="13"/>
        <v>#N/A</v>
      </c>
      <c r="D94" t="str">
        <f t="shared" ca="1" si="14"/>
        <v/>
      </c>
      <c r="E94">
        <v>2057</v>
      </c>
      <c r="F94" s="51" t="e">
        <f ca="1">IF(OR($E94&lt;$B$2,$E94&gt;$B$3),NA(),IFERROR(IF(INDEX(J!$A$1:$ZZ$200,MATCH($E94,J!$A$1:$A$200,0),MATCH(F$5,J!$A$1:$ZZ$1,0))&lt;&gt;"",INDEX(J!$A$1:$ZZ$200,MATCH($E94,J!$A$1:$A$200,0),MATCH(F$5,J!$A$1:$ZZ$1,0)),NA()),NA()))</f>
        <v>#N/A</v>
      </c>
      <c r="G94" s="51" t="e">
        <f ca="1">IF(OR($E94&lt;$B$2,$E94&gt;$B$3),NA(),IFERROR(IF(INDEX(J!$A$1:$ZZ$200,MATCH($E94,J!$A$1:$A$200,0),MATCH(G$5,J!$A$1:$ZZ$1,0))&lt;&gt;"",INDEX(J!$A$1:$ZZ$200,MATCH($E94,J!$A$1:$A$200,0),MATCH(G$5,J!$A$1:$ZZ$1,0)),NA()),NA()))</f>
        <v>#N/A</v>
      </c>
      <c r="H94" s="51" t="e">
        <f ca="1">IF(OR($E94&lt;$B$2,$E94&gt;$B$3),NA(),IFERROR(IF(INDEX(J!$A$1:$ZZ$200,MATCH($E94,J!$A$1:$A$200,0),MATCH(H$5,J!$A$1:$ZZ$1,0))&lt;&gt;"",INDEX(J!$A$1:$ZZ$200,MATCH($E94,J!$A$1:$A$200,0),MATCH(H$5,J!$A$1:$ZZ$1,0)),NA()),NA()))</f>
        <v>#N/A</v>
      </c>
      <c r="I94" s="51" t="e">
        <f ca="1">IF(OR($E94&lt;$B$2,$E94&gt;$B$3),NA(),IFERROR(IF(INDEX(J!$A$1:$ZZ$200,MATCH($E94,J!$A$1:$A$200,0),MATCH(I$5,J!$A$1:$ZZ$1,0))&lt;&gt;"",INDEX(J!$A$1:$ZZ$200,MATCH($E94,J!$A$1:$A$200,0),MATCH(I$5,J!$A$1:$ZZ$1,0)),NA()),NA()))</f>
        <v>#N/A</v>
      </c>
      <c r="J94" s="51" t="e">
        <f ca="1">IF(OR($E94&lt;$B$2,$E94&gt;$B$3),NA(),IFERROR(IF(INDEX(J!$A$1:$ZZ$200,MATCH($E94,J!$A$1:$A$200,0),MATCH(J$5,J!$A$1:$ZZ$1,0))&lt;&gt;"",INDEX(J!$A$1:$ZZ$200,MATCH($E94,J!$A$1:$A$200,0),MATCH(J$5,J!$A$1:$ZZ$1,0)),NA()),NA()))</f>
        <v>#N/A</v>
      </c>
      <c r="K94" t="e">
        <f t="shared" si="11"/>
        <v>#N/A</v>
      </c>
      <c r="M94" t="e">
        <f t="shared" ca="1" si="15"/>
        <v>#N/A</v>
      </c>
      <c r="N94" t="str">
        <f t="shared" ca="1" si="12"/>
        <v/>
      </c>
      <c r="O94" t="e">
        <f ca="1">IF($R$3&lt;&gt;"",NA(),IF(OR($E94&lt;$B$2,$E94&gt;$B$3),NA(),IFERROR(IF(INDEX(J!$A$1:$ZZ$200,MATCH($E94,J!$A$1:$A$200,0),MATCH(O$5,J!$A$1:$ZZ$1,0))&lt;&gt;"",INDEX(J!$A$1:$ZZ$200,MATCH($E94,J!$A$1:$A$200,0),MATCH(O$5,J!$A$1:$ZZ$1,0)),NA()),NA())))</f>
        <v>#N/A</v>
      </c>
      <c r="P94" t="e">
        <f ca="1">IF($R$3&lt;&gt;"",NA(),IF(OR($E94&lt;$B$2,$E94&gt;$B$3),NA(),IFERROR(IF(INDEX(J!$A$1:$ZZ$200,MATCH($E94,J!$A$1:$A$200,0),MATCH(P$5,J!$A$1:$ZZ$1,0))&lt;&gt;"",INDEX(J!$A$1:$ZZ$200,MATCH($E94,J!$A$1:$A$200,0),MATCH(P$5,J!$A$1:$ZZ$1,0)),NA()),NA())))</f>
        <v>#N/A</v>
      </c>
      <c r="Q94" t="e">
        <f ca="1">IF($R$3&lt;&gt;"",NA(),IF(OR($E94&lt;$B$2,$E94&gt;$B$3),NA(),IFERROR(IF(INDEX(J!$A$1:$ZZ$200,MATCH($E94,J!$A$1:$A$200,0),MATCH(Q$5,J!$A$1:$ZZ$1,0))&lt;&gt;"",INDEX(J!$A$1:$ZZ$200,MATCH($E94,J!$A$1:$A$200,0),MATCH(Q$5,J!$A$1:$ZZ$1,0)),NA()),NA())))</f>
        <v>#N/A</v>
      </c>
      <c r="R94" t="e">
        <f t="shared" ca="1" si="16"/>
        <v>#N/A</v>
      </c>
      <c r="S94" t="e">
        <f t="shared" ca="1" si="17"/>
        <v>#N/A</v>
      </c>
    </row>
    <row r="95" spans="3:19">
      <c r="C95" t="e">
        <f t="shared" ca="1" si="13"/>
        <v>#N/A</v>
      </c>
      <c r="D95" t="str">
        <f t="shared" ca="1" si="14"/>
        <v/>
      </c>
      <c r="E95">
        <v>2058</v>
      </c>
      <c r="F95" s="51" t="e">
        <f ca="1">IF(OR($E95&lt;$B$2,$E95&gt;$B$3),NA(),IFERROR(IF(INDEX(J!$A$1:$ZZ$200,MATCH($E95,J!$A$1:$A$200,0),MATCH(F$5,J!$A$1:$ZZ$1,0))&lt;&gt;"",INDEX(J!$A$1:$ZZ$200,MATCH($E95,J!$A$1:$A$200,0),MATCH(F$5,J!$A$1:$ZZ$1,0)),NA()),NA()))</f>
        <v>#N/A</v>
      </c>
      <c r="G95" s="51" t="e">
        <f ca="1">IF(OR($E95&lt;$B$2,$E95&gt;$B$3),NA(),IFERROR(IF(INDEX(J!$A$1:$ZZ$200,MATCH($E95,J!$A$1:$A$200,0),MATCH(G$5,J!$A$1:$ZZ$1,0))&lt;&gt;"",INDEX(J!$A$1:$ZZ$200,MATCH($E95,J!$A$1:$A$200,0),MATCH(G$5,J!$A$1:$ZZ$1,0)),NA()),NA()))</f>
        <v>#N/A</v>
      </c>
      <c r="H95" s="51" t="e">
        <f ca="1">IF(OR($E95&lt;$B$2,$E95&gt;$B$3),NA(),IFERROR(IF(INDEX(J!$A$1:$ZZ$200,MATCH($E95,J!$A$1:$A$200,0),MATCH(H$5,J!$A$1:$ZZ$1,0))&lt;&gt;"",INDEX(J!$A$1:$ZZ$200,MATCH($E95,J!$A$1:$A$200,0),MATCH(H$5,J!$A$1:$ZZ$1,0)),NA()),NA()))</f>
        <v>#N/A</v>
      </c>
      <c r="I95" s="51" t="e">
        <f ca="1">IF(OR($E95&lt;$B$2,$E95&gt;$B$3),NA(),IFERROR(IF(INDEX(J!$A$1:$ZZ$200,MATCH($E95,J!$A$1:$A$200,0),MATCH(I$5,J!$A$1:$ZZ$1,0))&lt;&gt;"",INDEX(J!$A$1:$ZZ$200,MATCH($E95,J!$A$1:$A$200,0),MATCH(I$5,J!$A$1:$ZZ$1,0)),NA()),NA()))</f>
        <v>#N/A</v>
      </c>
      <c r="J95" s="51" t="e">
        <f ca="1">IF(OR($E95&lt;$B$2,$E95&gt;$B$3),NA(),IFERROR(IF(INDEX(J!$A$1:$ZZ$200,MATCH($E95,J!$A$1:$A$200,0),MATCH(J$5,J!$A$1:$ZZ$1,0))&lt;&gt;"",INDEX(J!$A$1:$ZZ$200,MATCH($E95,J!$A$1:$A$200,0),MATCH(J$5,J!$A$1:$ZZ$1,0)),NA()),NA()))</f>
        <v>#N/A</v>
      </c>
      <c r="K95" t="e">
        <f t="shared" si="11"/>
        <v>#N/A</v>
      </c>
      <c r="M95" t="e">
        <f t="shared" ca="1" si="15"/>
        <v>#N/A</v>
      </c>
      <c r="N95" t="str">
        <f t="shared" ca="1" si="12"/>
        <v/>
      </c>
      <c r="O95" t="e">
        <f ca="1">IF($R$3&lt;&gt;"",NA(),IF(OR($E95&lt;$B$2,$E95&gt;$B$3),NA(),IFERROR(IF(INDEX(J!$A$1:$ZZ$200,MATCH($E95,J!$A$1:$A$200,0),MATCH(O$5,J!$A$1:$ZZ$1,0))&lt;&gt;"",INDEX(J!$A$1:$ZZ$200,MATCH($E95,J!$A$1:$A$200,0),MATCH(O$5,J!$A$1:$ZZ$1,0)),NA()),NA())))</f>
        <v>#N/A</v>
      </c>
      <c r="P95" t="e">
        <f ca="1">IF($R$3&lt;&gt;"",NA(),IF(OR($E95&lt;$B$2,$E95&gt;$B$3),NA(),IFERROR(IF(INDEX(J!$A$1:$ZZ$200,MATCH($E95,J!$A$1:$A$200,0),MATCH(P$5,J!$A$1:$ZZ$1,0))&lt;&gt;"",INDEX(J!$A$1:$ZZ$200,MATCH($E95,J!$A$1:$A$200,0),MATCH(P$5,J!$A$1:$ZZ$1,0)),NA()),NA())))</f>
        <v>#N/A</v>
      </c>
      <c r="Q95" t="e">
        <f ca="1">IF($R$3&lt;&gt;"",NA(),IF(OR($E95&lt;$B$2,$E95&gt;$B$3),NA(),IFERROR(IF(INDEX(J!$A$1:$ZZ$200,MATCH($E95,J!$A$1:$A$200,0),MATCH(Q$5,J!$A$1:$ZZ$1,0))&lt;&gt;"",INDEX(J!$A$1:$ZZ$200,MATCH($E95,J!$A$1:$A$200,0),MATCH(Q$5,J!$A$1:$ZZ$1,0)),NA()),NA())))</f>
        <v>#N/A</v>
      </c>
      <c r="R95" t="e">
        <f t="shared" ca="1" si="16"/>
        <v>#N/A</v>
      </c>
      <c r="S95" t="e">
        <f t="shared" ca="1" si="17"/>
        <v>#N/A</v>
      </c>
    </row>
    <row r="96" spans="3:19">
      <c r="C96" t="e">
        <f t="shared" ca="1" si="13"/>
        <v>#N/A</v>
      </c>
      <c r="D96" t="str">
        <f t="shared" ca="1" si="14"/>
        <v/>
      </c>
      <c r="E96">
        <v>2059</v>
      </c>
      <c r="F96" s="51" t="e">
        <f ca="1">IF(OR($E96&lt;$B$2,$E96&gt;$B$3),NA(),IFERROR(IF(INDEX(J!$A$1:$ZZ$200,MATCH($E96,J!$A$1:$A$200,0),MATCH(F$5,J!$A$1:$ZZ$1,0))&lt;&gt;"",INDEX(J!$A$1:$ZZ$200,MATCH($E96,J!$A$1:$A$200,0),MATCH(F$5,J!$A$1:$ZZ$1,0)),NA()),NA()))</f>
        <v>#N/A</v>
      </c>
      <c r="G96" s="51" t="e">
        <f ca="1">IF(OR($E96&lt;$B$2,$E96&gt;$B$3),NA(),IFERROR(IF(INDEX(J!$A$1:$ZZ$200,MATCH($E96,J!$A$1:$A$200,0),MATCH(G$5,J!$A$1:$ZZ$1,0))&lt;&gt;"",INDEX(J!$A$1:$ZZ$200,MATCH($E96,J!$A$1:$A$200,0),MATCH(G$5,J!$A$1:$ZZ$1,0)),NA()),NA()))</f>
        <v>#N/A</v>
      </c>
      <c r="H96" s="51" t="e">
        <f ca="1">IF(OR($E96&lt;$B$2,$E96&gt;$B$3),NA(),IFERROR(IF(INDEX(J!$A$1:$ZZ$200,MATCH($E96,J!$A$1:$A$200,0),MATCH(H$5,J!$A$1:$ZZ$1,0))&lt;&gt;"",INDEX(J!$A$1:$ZZ$200,MATCH($E96,J!$A$1:$A$200,0),MATCH(H$5,J!$A$1:$ZZ$1,0)),NA()),NA()))</f>
        <v>#N/A</v>
      </c>
      <c r="I96" s="51" t="e">
        <f ca="1">IF(OR($E96&lt;$B$2,$E96&gt;$B$3),NA(),IFERROR(IF(INDEX(J!$A$1:$ZZ$200,MATCH($E96,J!$A$1:$A$200,0),MATCH(I$5,J!$A$1:$ZZ$1,0))&lt;&gt;"",INDEX(J!$A$1:$ZZ$200,MATCH($E96,J!$A$1:$A$200,0),MATCH(I$5,J!$A$1:$ZZ$1,0)),NA()),NA()))</f>
        <v>#N/A</v>
      </c>
      <c r="J96" s="51" t="e">
        <f ca="1">IF(OR($E96&lt;$B$2,$E96&gt;$B$3),NA(),IFERROR(IF(INDEX(J!$A$1:$ZZ$200,MATCH($E96,J!$A$1:$A$200,0),MATCH(J$5,J!$A$1:$ZZ$1,0))&lt;&gt;"",INDEX(J!$A$1:$ZZ$200,MATCH($E96,J!$A$1:$A$200,0),MATCH(J$5,J!$A$1:$ZZ$1,0)),NA()),NA()))</f>
        <v>#N/A</v>
      </c>
      <c r="K96" t="e">
        <f t="shared" si="11"/>
        <v>#N/A</v>
      </c>
      <c r="M96" t="e">
        <f t="shared" ca="1" si="15"/>
        <v>#N/A</v>
      </c>
      <c r="N96" t="str">
        <f t="shared" ca="1" si="12"/>
        <v/>
      </c>
      <c r="O96" t="e">
        <f ca="1">IF($R$3&lt;&gt;"",NA(),IF(OR($E96&lt;$B$2,$E96&gt;$B$3),NA(),IFERROR(IF(INDEX(J!$A$1:$ZZ$200,MATCH($E96,J!$A$1:$A$200,0),MATCH(O$5,J!$A$1:$ZZ$1,0))&lt;&gt;"",INDEX(J!$A$1:$ZZ$200,MATCH($E96,J!$A$1:$A$200,0),MATCH(O$5,J!$A$1:$ZZ$1,0)),NA()),NA())))</f>
        <v>#N/A</v>
      </c>
      <c r="P96" t="e">
        <f ca="1">IF($R$3&lt;&gt;"",NA(),IF(OR($E96&lt;$B$2,$E96&gt;$B$3),NA(),IFERROR(IF(INDEX(J!$A$1:$ZZ$200,MATCH($E96,J!$A$1:$A$200,0),MATCH(P$5,J!$A$1:$ZZ$1,0))&lt;&gt;"",INDEX(J!$A$1:$ZZ$200,MATCH($E96,J!$A$1:$A$200,0),MATCH(P$5,J!$A$1:$ZZ$1,0)),NA()),NA())))</f>
        <v>#N/A</v>
      </c>
      <c r="Q96" t="e">
        <f ca="1">IF($R$3&lt;&gt;"",NA(),IF(OR($E96&lt;$B$2,$E96&gt;$B$3),NA(),IFERROR(IF(INDEX(J!$A$1:$ZZ$200,MATCH($E96,J!$A$1:$A$200,0),MATCH(Q$5,J!$A$1:$ZZ$1,0))&lt;&gt;"",INDEX(J!$A$1:$ZZ$200,MATCH($E96,J!$A$1:$A$200,0),MATCH(Q$5,J!$A$1:$ZZ$1,0)),NA()),NA())))</f>
        <v>#N/A</v>
      </c>
      <c r="R96" t="e">
        <f t="shared" ca="1" si="16"/>
        <v>#N/A</v>
      </c>
      <c r="S96" t="e">
        <f t="shared" ca="1" si="17"/>
        <v>#N/A</v>
      </c>
    </row>
    <row r="97" spans="3:19">
      <c r="C97" t="e">
        <f t="shared" ca="1" si="13"/>
        <v>#N/A</v>
      </c>
      <c r="D97" t="str">
        <f t="shared" ca="1" si="14"/>
        <v/>
      </c>
      <c r="E97">
        <v>2060</v>
      </c>
      <c r="F97" s="51" t="e">
        <f ca="1">IF(OR($E97&lt;$B$2,$E97&gt;$B$3),NA(),IFERROR(IF(INDEX(J!$A$1:$ZZ$200,MATCH($E97,J!$A$1:$A$200,0),MATCH(F$5,J!$A$1:$ZZ$1,0))&lt;&gt;"",INDEX(J!$A$1:$ZZ$200,MATCH($E97,J!$A$1:$A$200,0),MATCH(F$5,J!$A$1:$ZZ$1,0)),NA()),NA()))</f>
        <v>#N/A</v>
      </c>
      <c r="G97" s="51" t="e">
        <f ca="1">IF(OR($E97&lt;$B$2,$E97&gt;$B$3),NA(),IFERROR(IF(INDEX(J!$A$1:$ZZ$200,MATCH($E97,J!$A$1:$A$200,0),MATCH(G$5,J!$A$1:$ZZ$1,0))&lt;&gt;"",INDEX(J!$A$1:$ZZ$200,MATCH($E97,J!$A$1:$A$200,0),MATCH(G$5,J!$A$1:$ZZ$1,0)),NA()),NA()))</f>
        <v>#N/A</v>
      </c>
      <c r="H97" s="51" t="e">
        <f ca="1">IF(OR($E97&lt;$B$2,$E97&gt;$B$3),NA(),IFERROR(IF(INDEX(J!$A$1:$ZZ$200,MATCH($E97,J!$A$1:$A$200,0),MATCH(H$5,J!$A$1:$ZZ$1,0))&lt;&gt;"",INDEX(J!$A$1:$ZZ$200,MATCH($E97,J!$A$1:$A$200,0),MATCH(H$5,J!$A$1:$ZZ$1,0)),NA()),NA()))</f>
        <v>#N/A</v>
      </c>
      <c r="I97" s="51" t="e">
        <f ca="1">IF(OR($E97&lt;$B$2,$E97&gt;$B$3),NA(),IFERROR(IF(INDEX(J!$A$1:$ZZ$200,MATCH($E97,J!$A$1:$A$200,0),MATCH(I$5,J!$A$1:$ZZ$1,0))&lt;&gt;"",INDEX(J!$A$1:$ZZ$200,MATCH($E97,J!$A$1:$A$200,0),MATCH(I$5,J!$A$1:$ZZ$1,0)),NA()),NA()))</f>
        <v>#N/A</v>
      </c>
      <c r="J97" s="51" t="e">
        <f ca="1">IF(OR($E97&lt;$B$2,$E97&gt;$B$3),NA(),IFERROR(IF(INDEX(J!$A$1:$ZZ$200,MATCH($E97,J!$A$1:$A$200,0),MATCH(J$5,J!$A$1:$ZZ$1,0))&lt;&gt;"",INDEX(J!$A$1:$ZZ$200,MATCH($E97,J!$A$1:$A$200,0),MATCH(J$5,J!$A$1:$ZZ$1,0)),NA()),NA()))</f>
        <v>#N/A</v>
      </c>
      <c r="K97" t="e">
        <f t="shared" si="11"/>
        <v>#N/A</v>
      </c>
      <c r="M97" t="e">
        <f t="shared" ca="1" si="15"/>
        <v>#N/A</v>
      </c>
      <c r="N97" t="str">
        <f t="shared" ca="1" si="12"/>
        <v/>
      </c>
      <c r="O97" t="e">
        <f ca="1">IF($R$3&lt;&gt;"",NA(),IF(OR($E97&lt;$B$2,$E97&gt;$B$3),NA(),IFERROR(IF(INDEX(J!$A$1:$ZZ$200,MATCH($E97,J!$A$1:$A$200,0),MATCH(O$5,J!$A$1:$ZZ$1,0))&lt;&gt;"",INDEX(J!$A$1:$ZZ$200,MATCH($E97,J!$A$1:$A$200,0),MATCH(O$5,J!$A$1:$ZZ$1,0)),NA()),NA())))</f>
        <v>#N/A</v>
      </c>
      <c r="P97" t="e">
        <f ca="1">IF($R$3&lt;&gt;"",NA(),IF(OR($E97&lt;$B$2,$E97&gt;$B$3),NA(),IFERROR(IF(INDEX(J!$A$1:$ZZ$200,MATCH($E97,J!$A$1:$A$200,0),MATCH(P$5,J!$A$1:$ZZ$1,0))&lt;&gt;"",INDEX(J!$A$1:$ZZ$200,MATCH($E97,J!$A$1:$A$200,0),MATCH(P$5,J!$A$1:$ZZ$1,0)),NA()),NA())))</f>
        <v>#N/A</v>
      </c>
      <c r="Q97" t="e">
        <f ca="1">IF($R$3&lt;&gt;"",NA(),IF(OR($E97&lt;$B$2,$E97&gt;$B$3),NA(),IFERROR(IF(INDEX(J!$A$1:$ZZ$200,MATCH($E97,J!$A$1:$A$200,0),MATCH(Q$5,J!$A$1:$ZZ$1,0))&lt;&gt;"",INDEX(J!$A$1:$ZZ$200,MATCH($E97,J!$A$1:$A$200,0),MATCH(Q$5,J!$A$1:$ZZ$1,0)),NA()),NA())))</f>
        <v>#N/A</v>
      </c>
      <c r="R97" t="e">
        <f t="shared" ca="1" si="16"/>
        <v>#N/A</v>
      </c>
      <c r="S97" t="e">
        <f t="shared" ca="1" si="17"/>
        <v>#N/A</v>
      </c>
    </row>
    <row r="98" spans="3:19">
      <c r="C98" t="e">
        <f t="shared" ca="1" si="13"/>
        <v>#N/A</v>
      </c>
      <c r="D98" t="str">
        <f t="shared" ca="1" si="14"/>
        <v/>
      </c>
      <c r="E98">
        <v>2061</v>
      </c>
      <c r="F98" s="51" t="e">
        <f ca="1">IF(OR($E98&lt;$B$2,$E98&gt;$B$3),NA(),IFERROR(IF(INDEX(J!$A$1:$ZZ$200,MATCH($E98,J!$A$1:$A$200,0),MATCH(F$5,J!$A$1:$ZZ$1,0))&lt;&gt;"",INDEX(J!$A$1:$ZZ$200,MATCH($E98,J!$A$1:$A$200,0),MATCH(F$5,J!$A$1:$ZZ$1,0)),NA()),NA()))</f>
        <v>#N/A</v>
      </c>
      <c r="G98" s="51" t="e">
        <f ca="1">IF(OR($E98&lt;$B$2,$E98&gt;$B$3),NA(),IFERROR(IF(INDEX(J!$A$1:$ZZ$200,MATCH($E98,J!$A$1:$A$200,0),MATCH(G$5,J!$A$1:$ZZ$1,0))&lt;&gt;"",INDEX(J!$A$1:$ZZ$200,MATCH($E98,J!$A$1:$A$200,0),MATCH(G$5,J!$A$1:$ZZ$1,0)),NA()),NA()))</f>
        <v>#N/A</v>
      </c>
      <c r="H98" s="51" t="e">
        <f ca="1">IF(OR($E98&lt;$B$2,$E98&gt;$B$3),NA(),IFERROR(IF(INDEX(J!$A$1:$ZZ$200,MATCH($E98,J!$A$1:$A$200,0),MATCH(H$5,J!$A$1:$ZZ$1,0))&lt;&gt;"",INDEX(J!$A$1:$ZZ$200,MATCH($E98,J!$A$1:$A$200,0),MATCH(H$5,J!$A$1:$ZZ$1,0)),NA()),NA()))</f>
        <v>#N/A</v>
      </c>
      <c r="I98" s="51" t="e">
        <f ca="1">IF(OR($E98&lt;$B$2,$E98&gt;$B$3),NA(),IFERROR(IF(INDEX(J!$A$1:$ZZ$200,MATCH($E98,J!$A$1:$A$200,0),MATCH(I$5,J!$A$1:$ZZ$1,0))&lt;&gt;"",INDEX(J!$A$1:$ZZ$200,MATCH($E98,J!$A$1:$A$200,0),MATCH(I$5,J!$A$1:$ZZ$1,0)),NA()),NA()))</f>
        <v>#N/A</v>
      </c>
      <c r="J98" s="51" t="e">
        <f ca="1">IF(OR($E98&lt;$B$2,$E98&gt;$B$3),NA(),IFERROR(IF(INDEX(J!$A$1:$ZZ$200,MATCH($E98,J!$A$1:$A$200,0),MATCH(J$5,J!$A$1:$ZZ$1,0))&lt;&gt;"",INDEX(J!$A$1:$ZZ$200,MATCH($E98,J!$A$1:$A$200,0),MATCH(J$5,J!$A$1:$ZZ$1,0)),NA()),NA()))</f>
        <v>#N/A</v>
      </c>
      <c r="K98" t="e">
        <f t="shared" si="11"/>
        <v>#N/A</v>
      </c>
      <c r="M98" t="e">
        <f t="shared" ca="1" si="15"/>
        <v>#N/A</v>
      </c>
      <c r="N98" t="str">
        <f t="shared" ca="1" si="12"/>
        <v/>
      </c>
      <c r="O98" t="e">
        <f ca="1">IF($R$3&lt;&gt;"",NA(),IF(OR($E98&lt;$B$2,$E98&gt;$B$3),NA(),IFERROR(IF(INDEX(J!$A$1:$ZZ$200,MATCH($E98,J!$A$1:$A$200,0),MATCH(O$5,J!$A$1:$ZZ$1,0))&lt;&gt;"",INDEX(J!$A$1:$ZZ$200,MATCH($E98,J!$A$1:$A$200,0),MATCH(O$5,J!$A$1:$ZZ$1,0)),NA()),NA())))</f>
        <v>#N/A</v>
      </c>
      <c r="P98" t="e">
        <f ca="1">IF($R$3&lt;&gt;"",NA(),IF(OR($E98&lt;$B$2,$E98&gt;$B$3),NA(),IFERROR(IF(INDEX(J!$A$1:$ZZ$200,MATCH($E98,J!$A$1:$A$200,0),MATCH(P$5,J!$A$1:$ZZ$1,0))&lt;&gt;"",INDEX(J!$A$1:$ZZ$200,MATCH($E98,J!$A$1:$A$200,0),MATCH(P$5,J!$A$1:$ZZ$1,0)),NA()),NA())))</f>
        <v>#N/A</v>
      </c>
      <c r="Q98" t="e">
        <f ca="1">IF($R$3&lt;&gt;"",NA(),IF(OR($E98&lt;$B$2,$E98&gt;$B$3),NA(),IFERROR(IF(INDEX(J!$A$1:$ZZ$200,MATCH($E98,J!$A$1:$A$200,0),MATCH(Q$5,J!$A$1:$ZZ$1,0))&lt;&gt;"",INDEX(J!$A$1:$ZZ$200,MATCH($E98,J!$A$1:$A$200,0),MATCH(Q$5,J!$A$1:$ZZ$1,0)),NA()),NA())))</f>
        <v>#N/A</v>
      </c>
      <c r="R98" t="e">
        <f t="shared" ca="1" si="16"/>
        <v>#N/A</v>
      </c>
      <c r="S98" t="e">
        <f t="shared" ca="1" si="17"/>
        <v>#N/A</v>
      </c>
    </row>
    <row r="99" spans="3:19">
      <c r="C99" t="e">
        <f t="shared" ca="1" si="13"/>
        <v>#N/A</v>
      </c>
      <c r="D99" t="str">
        <f t="shared" ca="1" si="14"/>
        <v/>
      </c>
      <c r="E99">
        <v>2062</v>
      </c>
      <c r="F99" s="51" t="e">
        <f ca="1">IF(OR($E99&lt;$B$2,$E99&gt;$B$3),NA(),IFERROR(IF(INDEX(J!$A$1:$ZZ$200,MATCH($E99,J!$A$1:$A$200,0),MATCH(F$5,J!$A$1:$ZZ$1,0))&lt;&gt;"",INDEX(J!$A$1:$ZZ$200,MATCH($E99,J!$A$1:$A$200,0),MATCH(F$5,J!$A$1:$ZZ$1,0)),NA()),NA()))</f>
        <v>#N/A</v>
      </c>
      <c r="G99" s="51" t="e">
        <f ca="1">IF(OR($E99&lt;$B$2,$E99&gt;$B$3),NA(),IFERROR(IF(INDEX(J!$A$1:$ZZ$200,MATCH($E99,J!$A$1:$A$200,0),MATCH(G$5,J!$A$1:$ZZ$1,0))&lt;&gt;"",INDEX(J!$A$1:$ZZ$200,MATCH($E99,J!$A$1:$A$200,0),MATCH(G$5,J!$A$1:$ZZ$1,0)),NA()),NA()))</f>
        <v>#N/A</v>
      </c>
      <c r="H99" s="51" t="e">
        <f ca="1">IF(OR($E99&lt;$B$2,$E99&gt;$B$3),NA(),IFERROR(IF(INDEX(J!$A$1:$ZZ$200,MATCH($E99,J!$A$1:$A$200,0),MATCH(H$5,J!$A$1:$ZZ$1,0))&lt;&gt;"",INDEX(J!$A$1:$ZZ$200,MATCH($E99,J!$A$1:$A$200,0),MATCH(H$5,J!$A$1:$ZZ$1,0)),NA()),NA()))</f>
        <v>#N/A</v>
      </c>
      <c r="I99" s="51" t="e">
        <f ca="1">IF(OR($E99&lt;$B$2,$E99&gt;$B$3),NA(),IFERROR(IF(INDEX(J!$A$1:$ZZ$200,MATCH($E99,J!$A$1:$A$200,0),MATCH(I$5,J!$A$1:$ZZ$1,0))&lt;&gt;"",INDEX(J!$A$1:$ZZ$200,MATCH($E99,J!$A$1:$A$200,0),MATCH(I$5,J!$A$1:$ZZ$1,0)),NA()),NA()))</f>
        <v>#N/A</v>
      </c>
      <c r="J99" s="51" t="e">
        <f ca="1">IF(OR($E99&lt;$B$2,$E99&gt;$B$3),NA(),IFERROR(IF(INDEX(J!$A$1:$ZZ$200,MATCH($E99,J!$A$1:$A$200,0),MATCH(J$5,J!$A$1:$ZZ$1,0))&lt;&gt;"",INDEX(J!$A$1:$ZZ$200,MATCH($E99,J!$A$1:$A$200,0),MATCH(J$5,J!$A$1:$ZZ$1,0)),NA()),NA()))</f>
        <v>#N/A</v>
      </c>
      <c r="K99" t="e">
        <f t="shared" si="11"/>
        <v>#N/A</v>
      </c>
      <c r="M99" t="e">
        <f t="shared" ca="1" si="15"/>
        <v>#N/A</v>
      </c>
      <c r="N99" t="str">
        <f t="shared" ca="1" si="12"/>
        <v/>
      </c>
      <c r="O99" t="e">
        <f ca="1">IF($R$3&lt;&gt;"",NA(),IF(OR($E99&lt;$B$2,$E99&gt;$B$3),NA(),IFERROR(IF(INDEX(J!$A$1:$ZZ$200,MATCH($E99,J!$A$1:$A$200,0),MATCH(O$5,J!$A$1:$ZZ$1,0))&lt;&gt;"",INDEX(J!$A$1:$ZZ$200,MATCH($E99,J!$A$1:$A$200,0),MATCH(O$5,J!$A$1:$ZZ$1,0)),NA()),NA())))</f>
        <v>#N/A</v>
      </c>
      <c r="P99" t="e">
        <f ca="1">IF($R$3&lt;&gt;"",NA(),IF(OR($E99&lt;$B$2,$E99&gt;$B$3),NA(),IFERROR(IF(INDEX(J!$A$1:$ZZ$200,MATCH($E99,J!$A$1:$A$200,0),MATCH(P$5,J!$A$1:$ZZ$1,0))&lt;&gt;"",INDEX(J!$A$1:$ZZ$200,MATCH($E99,J!$A$1:$A$200,0),MATCH(P$5,J!$A$1:$ZZ$1,0)),NA()),NA())))</f>
        <v>#N/A</v>
      </c>
      <c r="Q99" t="e">
        <f ca="1">IF($R$3&lt;&gt;"",NA(),IF(OR($E99&lt;$B$2,$E99&gt;$B$3),NA(),IFERROR(IF(INDEX(J!$A$1:$ZZ$200,MATCH($E99,J!$A$1:$A$200,0),MATCH(Q$5,J!$A$1:$ZZ$1,0))&lt;&gt;"",INDEX(J!$A$1:$ZZ$200,MATCH($E99,J!$A$1:$A$200,0),MATCH(Q$5,J!$A$1:$ZZ$1,0)),NA()),NA())))</f>
        <v>#N/A</v>
      </c>
      <c r="R99" t="e">
        <f t="shared" ca="1" si="16"/>
        <v>#N/A</v>
      </c>
      <c r="S99" t="e">
        <f t="shared" ca="1" si="17"/>
        <v>#N/A</v>
      </c>
    </row>
    <row r="100" spans="3:19">
      <c r="C100" t="e">
        <f t="shared" ca="1" si="13"/>
        <v>#N/A</v>
      </c>
      <c r="D100" t="str">
        <f t="shared" ca="1" si="14"/>
        <v/>
      </c>
      <c r="E100">
        <v>2063</v>
      </c>
      <c r="F100" s="51" t="e">
        <f ca="1">IF(OR($E100&lt;$B$2,$E100&gt;$B$3),NA(),IFERROR(IF(INDEX(J!$A$1:$ZZ$200,MATCH($E100,J!$A$1:$A$200,0),MATCH(F$5,J!$A$1:$ZZ$1,0))&lt;&gt;"",INDEX(J!$A$1:$ZZ$200,MATCH($E100,J!$A$1:$A$200,0),MATCH(F$5,J!$A$1:$ZZ$1,0)),NA()),NA()))</f>
        <v>#N/A</v>
      </c>
      <c r="G100" s="51" t="e">
        <f ca="1">IF(OR($E100&lt;$B$2,$E100&gt;$B$3),NA(),IFERROR(IF(INDEX(J!$A$1:$ZZ$200,MATCH($E100,J!$A$1:$A$200,0),MATCH(G$5,J!$A$1:$ZZ$1,0))&lt;&gt;"",INDEX(J!$A$1:$ZZ$200,MATCH($E100,J!$A$1:$A$200,0),MATCH(G$5,J!$A$1:$ZZ$1,0)),NA()),NA()))</f>
        <v>#N/A</v>
      </c>
      <c r="H100" s="51" t="e">
        <f ca="1">IF(OR($E100&lt;$B$2,$E100&gt;$B$3),NA(),IFERROR(IF(INDEX(J!$A$1:$ZZ$200,MATCH($E100,J!$A$1:$A$200,0),MATCH(H$5,J!$A$1:$ZZ$1,0))&lt;&gt;"",INDEX(J!$A$1:$ZZ$200,MATCH($E100,J!$A$1:$A$200,0),MATCH(H$5,J!$A$1:$ZZ$1,0)),NA()),NA()))</f>
        <v>#N/A</v>
      </c>
      <c r="I100" s="51" t="e">
        <f ca="1">IF(OR($E100&lt;$B$2,$E100&gt;$B$3),NA(),IFERROR(IF(INDEX(J!$A$1:$ZZ$200,MATCH($E100,J!$A$1:$A$200,0),MATCH(I$5,J!$A$1:$ZZ$1,0))&lt;&gt;"",INDEX(J!$A$1:$ZZ$200,MATCH($E100,J!$A$1:$A$200,0),MATCH(I$5,J!$A$1:$ZZ$1,0)),NA()),NA()))</f>
        <v>#N/A</v>
      </c>
      <c r="J100" s="51" t="e">
        <f ca="1">IF(OR($E100&lt;$B$2,$E100&gt;$B$3),NA(),IFERROR(IF(INDEX(J!$A$1:$ZZ$200,MATCH($E100,J!$A$1:$A$200,0),MATCH(J$5,J!$A$1:$ZZ$1,0))&lt;&gt;"",INDEX(J!$A$1:$ZZ$200,MATCH($E100,J!$A$1:$A$200,0),MATCH(J$5,J!$A$1:$ZZ$1,0)),NA()),NA()))</f>
        <v>#N/A</v>
      </c>
      <c r="K100" t="e">
        <f t="shared" si="11"/>
        <v>#N/A</v>
      </c>
      <c r="M100" t="e">
        <f t="shared" ca="1" si="15"/>
        <v>#N/A</v>
      </c>
      <c r="N100" t="str">
        <f t="shared" ca="1" si="12"/>
        <v/>
      </c>
      <c r="O100" t="e">
        <f ca="1">IF($R$3&lt;&gt;"",NA(),IF(OR($E100&lt;$B$2,$E100&gt;$B$3),NA(),IFERROR(IF(INDEX(J!$A$1:$ZZ$200,MATCH($E100,J!$A$1:$A$200,0),MATCH(O$5,J!$A$1:$ZZ$1,0))&lt;&gt;"",INDEX(J!$A$1:$ZZ$200,MATCH($E100,J!$A$1:$A$200,0),MATCH(O$5,J!$A$1:$ZZ$1,0)),NA()),NA())))</f>
        <v>#N/A</v>
      </c>
      <c r="P100" t="e">
        <f ca="1">IF($R$3&lt;&gt;"",NA(),IF(OR($E100&lt;$B$2,$E100&gt;$B$3),NA(),IFERROR(IF(INDEX(J!$A$1:$ZZ$200,MATCH($E100,J!$A$1:$A$200,0),MATCH(P$5,J!$A$1:$ZZ$1,0))&lt;&gt;"",INDEX(J!$A$1:$ZZ$200,MATCH($E100,J!$A$1:$A$200,0),MATCH(P$5,J!$A$1:$ZZ$1,0)),NA()),NA())))</f>
        <v>#N/A</v>
      </c>
      <c r="Q100" t="e">
        <f ca="1">IF($R$3&lt;&gt;"",NA(),IF(OR($E100&lt;$B$2,$E100&gt;$B$3),NA(),IFERROR(IF(INDEX(J!$A$1:$ZZ$200,MATCH($E100,J!$A$1:$A$200,0),MATCH(Q$5,J!$A$1:$ZZ$1,0))&lt;&gt;"",INDEX(J!$A$1:$ZZ$200,MATCH($E100,J!$A$1:$A$200,0),MATCH(Q$5,J!$A$1:$ZZ$1,0)),NA()),NA())))</f>
        <v>#N/A</v>
      </c>
      <c r="R100" t="e">
        <f t="shared" ca="1" si="16"/>
        <v>#N/A</v>
      </c>
      <c r="S100" t="e">
        <f t="shared" ca="1" si="17"/>
        <v>#N/A</v>
      </c>
    </row>
    <row r="101" spans="3:19">
      <c r="C101" t="e">
        <f t="shared" ca="1" si="13"/>
        <v>#N/A</v>
      </c>
      <c r="D101" t="str">
        <f t="shared" ca="1" si="14"/>
        <v/>
      </c>
      <c r="E101">
        <v>2064</v>
      </c>
      <c r="F101" s="51" t="e">
        <f ca="1">IF(OR($E101&lt;$B$2,$E101&gt;$B$3),NA(),IFERROR(IF(INDEX(J!$A$1:$ZZ$200,MATCH($E101,J!$A$1:$A$200,0),MATCH(F$5,J!$A$1:$ZZ$1,0))&lt;&gt;"",INDEX(J!$A$1:$ZZ$200,MATCH($E101,J!$A$1:$A$200,0),MATCH(F$5,J!$A$1:$ZZ$1,0)),NA()),NA()))</f>
        <v>#N/A</v>
      </c>
      <c r="G101" s="51" t="e">
        <f ca="1">IF(OR($E101&lt;$B$2,$E101&gt;$B$3),NA(),IFERROR(IF(INDEX(J!$A$1:$ZZ$200,MATCH($E101,J!$A$1:$A$200,0),MATCH(G$5,J!$A$1:$ZZ$1,0))&lt;&gt;"",INDEX(J!$A$1:$ZZ$200,MATCH($E101,J!$A$1:$A$200,0),MATCH(G$5,J!$A$1:$ZZ$1,0)),NA()),NA()))</f>
        <v>#N/A</v>
      </c>
      <c r="H101" s="51" t="e">
        <f ca="1">IF(OR($E101&lt;$B$2,$E101&gt;$B$3),NA(),IFERROR(IF(INDEX(J!$A$1:$ZZ$200,MATCH($E101,J!$A$1:$A$200,0),MATCH(H$5,J!$A$1:$ZZ$1,0))&lt;&gt;"",INDEX(J!$A$1:$ZZ$200,MATCH($E101,J!$A$1:$A$200,0),MATCH(H$5,J!$A$1:$ZZ$1,0)),NA()),NA()))</f>
        <v>#N/A</v>
      </c>
      <c r="I101" s="51" t="e">
        <f ca="1">IF(OR($E101&lt;$B$2,$E101&gt;$B$3),NA(),IFERROR(IF(INDEX(J!$A$1:$ZZ$200,MATCH($E101,J!$A$1:$A$200,0),MATCH(I$5,J!$A$1:$ZZ$1,0))&lt;&gt;"",INDEX(J!$A$1:$ZZ$200,MATCH($E101,J!$A$1:$A$200,0),MATCH(I$5,J!$A$1:$ZZ$1,0)),NA()),NA()))</f>
        <v>#N/A</v>
      </c>
      <c r="J101" s="51" t="e">
        <f ca="1">IF(OR($E101&lt;$B$2,$E101&gt;$B$3),NA(),IFERROR(IF(INDEX(J!$A$1:$ZZ$200,MATCH($E101,J!$A$1:$A$200,0),MATCH(J$5,J!$A$1:$ZZ$1,0))&lt;&gt;"",INDEX(J!$A$1:$ZZ$200,MATCH($E101,J!$A$1:$A$200,0),MATCH(J$5,J!$A$1:$ZZ$1,0)),NA()),NA()))</f>
        <v>#N/A</v>
      </c>
      <c r="K101" t="e">
        <f t="shared" si="11"/>
        <v>#N/A</v>
      </c>
      <c r="M101" t="e">
        <f t="shared" ca="1" si="15"/>
        <v>#N/A</v>
      </c>
      <c r="N101" t="str">
        <f t="shared" ca="1" si="12"/>
        <v/>
      </c>
      <c r="O101" t="e">
        <f ca="1">IF($R$3&lt;&gt;"",NA(),IF(OR($E101&lt;$B$2,$E101&gt;$B$3),NA(),IFERROR(IF(INDEX(J!$A$1:$ZZ$200,MATCH($E101,J!$A$1:$A$200,0),MATCH(O$5,J!$A$1:$ZZ$1,0))&lt;&gt;"",INDEX(J!$A$1:$ZZ$200,MATCH($E101,J!$A$1:$A$200,0),MATCH(O$5,J!$A$1:$ZZ$1,0)),NA()),NA())))</f>
        <v>#N/A</v>
      </c>
      <c r="P101" t="e">
        <f ca="1">IF($R$3&lt;&gt;"",NA(),IF(OR($E101&lt;$B$2,$E101&gt;$B$3),NA(),IFERROR(IF(INDEX(J!$A$1:$ZZ$200,MATCH($E101,J!$A$1:$A$200,0),MATCH(P$5,J!$A$1:$ZZ$1,0))&lt;&gt;"",INDEX(J!$A$1:$ZZ$200,MATCH($E101,J!$A$1:$A$200,0),MATCH(P$5,J!$A$1:$ZZ$1,0)),NA()),NA())))</f>
        <v>#N/A</v>
      </c>
      <c r="Q101" t="e">
        <f ca="1">IF($R$3&lt;&gt;"",NA(),IF(OR($E101&lt;$B$2,$E101&gt;$B$3),NA(),IFERROR(IF(INDEX(J!$A$1:$ZZ$200,MATCH($E101,J!$A$1:$A$200,0),MATCH(Q$5,J!$A$1:$ZZ$1,0))&lt;&gt;"",INDEX(J!$A$1:$ZZ$200,MATCH($E101,J!$A$1:$A$200,0),MATCH(Q$5,J!$A$1:$ZZ$1,0)),NA()),NA())))</f>
        <v>#N/A</v>
      </c>
      <c r="R101" t="e">
        <f t="shared" ca="1" si="16"/>
        <v>#N/A</v>
      </c>
      <c r="S101" t="e">
        <f t="shared" ca="1" si="17"/>
        <v>#N/A</v>
      </c>
    </row>
    <row r="102" spans="3:19">
      <c r="C102" t="e">
        <f t="shared" ca="1" si="13"/>
        <v>#N/A</v>
      </c>
      <c r="D102" t="str">
        <f t="shared" ca="1" si="14"/>
        <v/>
      </c>
      <c r="E102">
        <v>2065</v>
      </c>
      <c r="F102" s="51" t="e">
        <f ca="1">IF(OR($E102&lt;$B$2,$E102&gt;$B$3),NA(),IFERROR(IF(INDEX(J!$A$1:$ZZ$200,MATCH($E102,J!$A$1:$A$200,0),MATCH(F$5,J!$A$1:$ZZ$1,0))&lt;&gt;"",INDEX(J!$A$1:$ZZ$200,MATCH($E102,J!$A$1:$A$200,0),MATCH(F$5,J!$A$1:$ZZ$1,0)),NA()),NA()))</f>
        <v>#N/A</v>
      </c>
      <c r="G102" s="51" t="e">
        <f ca="1">IF(OR($E102&lt;$B$2,$E102&gt;$B$3),NA(),IFERROR(IF(INDEX(J!$A$1:$ZZ$200,MATCH($E102,J!$A$1:$A$200,0),MATCH(G$5,J!$A$1:$ZZ$1,0))&lt;&gt;"",INDEX(J!$A$1:$ZZ$200,MATCH($E102,J!$A$1:$A$200,0),MATCH(G$5,J!$A$1:$ZZ$1,0)),NA()),NA()))</f>
        <v>#N/A</v>
      </c>
      <c r="H102" s="51" t="e">
        <f ca="1">IF(OR($E102&lt;$B$2,$E102&gt;$B$3),NA(),IFERROR(IF(INDEX(J!$A$1:$ZZ$200,MATCH($E102,J!$A$1:$A$200,0),MATCH(H$5,J!$A$1:$ZZ$1,0))&lt;&gt;"",INDEX(J!$A$1:$ZZ$200,MATCH($E102,J!$A$1:$A$200,0),MATCH(H$5,J!$A$1:$ZZ$1,0)),NA()),NA()))</f>
        <v>#N/A</v>
      </c>
      <c r="I102" s="51" t="e">
        <f ca="1">IF(OR($E102&lt;$B$2,$E102&gt;$B$3),NA(),IFERROR(IF(INDEX(J!$A$1:$ZZ$200,MATCH($E102,J!$A$1:$A$200,0),MATCH(I$5,J!$A$1:$ZZ$1,0))&lt;&gt;"",INDEX(J!$A$1:$ZZ$200,MATCH($E102,J!$A$1:$A$200,0),MATCH(I$5,J!$A$1:$ZZ$1,0)),NA()),NA()))</f>
        <v>#N/A</v>
      </c>
      <c r="J102" s="51" t="e">
        <f ca="1">IF(OR($E102&lt;$B$2,$E102&gt;$B$3),NA(),IFERROR(IF(INDEX(J!$A$1:$ZZ$200,MATCH($E102,J!$A$1:$A$200,0),MATCH(J$5,J!$A$1:$ZZ$1,0))&lt;&gt;"",INDEX(J!$A$1:$ZZ$200,MATCH($E102,J!$A$1:$A$200,0),MATCH(J$5,J!$A$1:$ZZ$1,0)),NA()),NA()))</f>
        <v>#N/A</v>
      </c>
      <c r="K102" t="e">
        <f t="shared" si="11"/>
        <v>#N/A</v>
      </c>
      <c r="M102" t="e">
        <f t="shared" ca="1" si="15"/>
        <v>#N/A</v>
      </c>
      <c r="N102" t="str">
        <f t="shared" ca="1" si="12"/>
        <v/>
      </c>
      <c r="O102" t="e">
        <f ca="1">IF($R$3&lt;&gt;"",NA(),IF(OR($E102&lt;$B$2,$E102&gt;$B$3),NA(),IFERROR(IF(INDEX(J!$A$1:$ZZ$200,MATCH($E102,J!$A$1:$A$200,0),MATCH(O$5,J!$A$1:$ZZ$1,0))&lt;&gt;"",INDEX(J!$A$1:$ZZ$200,MATCH($E102,J!$A$1:$A$200,0),MATCH(O$5,J!$A$1:$ZZ$1,0)),NA()),NA())))</f>
        <v>#N/A</v>
      </c>
      <c r="P102" t="e">
        <f ca="1">IF($R$3&lt;&gt;"",NA(),IF(OR($E102&lt;$B$2,$E102&gt;$B$3),NA(),IFERROR(IF(INDEX(J!$A$1:$ZZ$200,MATCH($E102,J!$A$1:$A$200,0),MATCH(P$5,J!$A$1:$ZZ$1,0))&lt;&gt;"",INDEX(J!$A$1:$ZZ$200,MATCH($E102,J!$A$1:$A$200,0),MATCH(P$5,J!$A$1:$ZZ$1,0)),NA()),NA())))</f>
        <v>#N/A</v>
      </c>
      <c r="Q102" t="e">
        <f ca="1">IF($R$3&lt;&gt;"",NA(),IF(OR($E102&lt;$B$2,$E102&gt;$B$3),NA(),IFERROR(IF(INDEX(J!$A$1:$ZZ$200,MATCH($E102,J!$A$1:$A$200,0),MATCH(Q$5,J!$A$1:$ZZ$1,0))&lt;&gt;"",INDEX(J!$A$1:$ZZ$200,MATCH($E102,J!$A$1:$A$200,0),MATCH(Q$5,J!$A$1:$ZZ$1,0)),NA()),NA())))</f>
        <v>#N/A</v>
      </c>
      <c r="R102" t="e">
        <f t="shared" ca="1" si="16"/>
        <v>#N/A</v>
      </c>
      <c r="S102" t="e">
        <f t="shared" ca="1" si="17"/>
        <v>#N/A</v>
      </c>
    </row>
    <row r="103" spans="3:19">
      <c r="C103" t="e">
        <f t="shared" ca="1" si="13"/>
        <v>#N/A</v>
      </c>
      <c r="D103" t="str">
        <f t="shared" ca="1" si="14"/>
        <v/>
      </c>
      <c r="E103">
        <v>2066</v>
      </c>
      <c r="F103" s="51" t="e">
        <f ca="1">IF(OR($E103&lt;$B$2,$E103&gt;$B$3),NA(),IFERROR(IF(INDEX(J!$A$1:$ZZ$200,MATCH($E103,J!$A$1:$A$200,0),MATCH(F$5,J!$A$1:$ZZ$1,0))&lt;&gt;"",INDEX(J!$A$1:$ZZ$200,MATCH($E103,J!$A$1:$A$200,0),MATCH(F$5,J!$A$1:$ZZ$1,0)),NA()),NA()))</f>
        <v>#N/A</v>
      </c>
      <c r="G103" s="51" t="e">
        <f ca="1">IF(OR($E103&lt;$B$2,$E103&gt;$B$3),NA(),IFERROR(IF(INDEX(J!$A$1:$ZZ$200,MATCH($E103,J!$A$1:$A$200,0),MATCH(G$5,J!$A$1:$ZZ$1,0))&lt;&gt;"",INDEX(J!$A$1:$ZZ$200,MATCH($E103,J!$A$1:$A$200,0),MATCH(G$5,J!$A$1:$ZZ$1,0)),NA()),NA()))</f>
        <v>#N/A</v>
      </c>
      <c r="H103" s="51" t="e">
        <f ca="1">IF(OR($E103&lt;$B$2,$E103&gt;$B$3),NA(),IFERROR(IF(INDEX(J!$A$1:$ZZ$200,MATCH($E103,J!$A$1:$A$200,0),MATCH(H$5,J!$A$1:$ZZ$1,0))&lt;&gt;"",INDEX(J!$A$1:$ZZ$200,MATCH($E103,J!$A$1:$A$200,0),MATCH(H$5,J!$A$1:$ZZ$1,0)),NA()),NA()))</f>
        <v>#N/A</v>
      </c>
      <c r="I103" s="51" t="e">
        <f ca="1">IF(OR($E103&lt;$B$2,$E103&gt;$B$3),NA(),IFERROR(IF(INDEX(J!$A$1:$ZZ$200,MATCH($E103,J!$A$1:$A$200,0),MATCH(I$5,J!$A$1:$ZZ$1,0))&lt;&gt;"",INDEX(J!$A$1:$ZZ$200,MATCH($E103,J!$A$1:$A$200,0),MATCH(I$5,J!$A$1:$ZZ$1,0)),NA()),NA()))</f>
        <v>#N/A</v>
      </c>
      <c r="J103" s="51" t="e">
        <f ca="1">IF(OR($E103&lt;$B$2,$E103&gt;$B$3),NA(),IFERROR(IF(INDEX(J!$A$1:$ZZ$200,MATCH($E103,J!$A$1:$A$200,0),MATCH(J$5,J!$A$1:$ZZ$1,0))&lt;&gt;"",INDEX(J!$A$1:$ZZ$200,MATCH($E103,J!$A$1:$A$200,0),MATCH(J$5,J!$A$1:$ZZ$1,0)),NA()),NA()))</f>
        <v>#N/A</v>
      </c>
      <c r="K103" t="e">
        <f t="shared" ref="K103:K134" si="18">IF((20 &amp; RIGHT($A$1,2))*1=E103,-999999,IF((20 &amp; RIGHT($A$1,2))*1=E104,99999,NA()))</f>
        <v>#N/A</v>
      </c>
      <c r="M103" t="e">
        <f t="shared" ca="1" si="15"/>
        <v>#N/A</v>
      </c>
      <c r="N103" t="str">
        <f t="shared" ref="N103:N134" ca="1" si="19">IF(ISERROR($M103),"",$E103)</f>
        <v/>
      </c>
      <c r="O103" t="e">
        <f ca="1">IF($R$3&lt;&gt;"",NA(),IF(OR($E103&lt;$B$2,$E103&gt;$B$3),NA(),IFERROR(IF(INDEX(J!$A$1:$ZZ$200,MATCH($E103,J!$A$1:$A$200,0),MATCH(O$5,J!$A$1:$ZZ$1,0))&lt;&gt;"",INDEX(J!$A$1:$ZZ$200,MATCH($E103,J!$A$1:$A$200,0),MATCH(O$5,J!$A$1:$ZZ$1,0)),NA()),NA())))</f>
        <v>#N/A</v>
      </c>
      <c r="P103" t="e">
        <f ca="1">IF($R$3&lt;&gt;"",NA(),IF(OR($E103&lt;$B$2,$E103&gt;$B$3),NA(),IFERROR(IF(INDEX(J!$A$1:$ZZ$200,MATCH($E103,J!$A$1:$A$200,0),MATCH(P$5,J!$A$1:$ZZ$1,0))&lt;&gt;"",INDEX(J!$A$1:$ZZ$200,MATCH($E103,J!$A$1:$A$200,0),MATCH(P$5,J!$A$1:$ZZ$1,0)),NA()),NA())))</f>
        <v>#N/A</v>
      </c>
      <c r="Q103" t="e">
        <f ca="1">IF($R$3&lt;&gt;"",NA(),IF(OR($E103&lt;$B$2,$E103&gt;$B$3),NA(),IFERROR(IF(INDEX(J!$A$1:$ZZ$200,MATCH($E103,J!$A$1:$A$200,0),MATCH(Q$5,J!$A$1:$ZZ$1,0))&lt;&gt;"",INDEX(J!$A$1:$ZZ$200,MATCH($E103,J!$A$1:$A$200,0),MATCH(Q$5,J!$A$1:$ZZ$1,0)),NA()),NA())))</f>
        <v>#N/A</v>
      </c>
      <c r="R103" t="e">
        <f t="shared" ca="1" si="16"/>
        <v>#N/A</v>
      </c>
      <c r="S103" t="e">
        <f t="shared" ca="1" si="17"/>
        <v>#N/A</v>
      </c>
    </row>
    <row r="104" spans="3:19">
      <c r="C104" t="e">
        <f t="shared" ca="1" si="13"/>
        <v>#N/A</v>
      </c>
      <c r="D104" t="str">
        <f t="shared" ca="1" si="14"/>
        <v/>
      </c>
      <c r="E104">
        <v>2067</v>
      </c>
      <c r="F104" s="51" t="e">
        <f ca="1">IF(OR($E104&lt;$B$2,$E104&gt;$B$3),NA(),IFERROR(IF(INDEX(J!$A$1:$ZZ$200,MATCH($E104,J!$A$1:$A$200,0),MATCH(F$5,J!$A$1:$ZZ$1,0))&lt;&gt;"",INDEX(J!$A$1:$ZZ$200,MATCH($E104,J!$A$1:$A$200,0),MATCH(F$5,J!$A$1:$ZZ$1,0)),NA()),NA()))</f>
        <v>#N/A</v>
      </c>
      <c r="G104" s="51" t="e">
        <f ca="1">IF(OR($E104&lt;$B$2,$E104&gt;$B$3),NA(),IFERROR(IF(INDEX(J!$A$1:$ZZ$200,MATCH($E104,J!$A$1:$A$200,0),MATCH(G$5,J!$A$1:$ZZ$1,0))&lt;&gt;"",INDEX(J!$A$1:$ZZ$200,MATCH($E104,J!$A$1:$A$200,0),MATCH(G$5,J!$A$1:$ZZ$1,0)),NA()),NA()))</f>
        <v>#N/A</v>
      </c>
      <c r="H104" s="51" t="e">
        <f ca="1">IF(OR($E104&lt;$B$2,$E104&gt;$B$3),NA(),IFERROR(IF(INDEX(J!$A$1:$ZZ$200,MATCH($E104,J!$A$1:$A$200,0),MATCH(H$5,J!$A$1:$ZZ$1,0))&lt;&gt;"",INDEX(J!$A$1:$ZZ$200,MATCH($E104,J!$A$1:$A$200,0),MATCH(H$5,J!$A$1:$ZZ$1,0)),NA()),NA()))</f>
        <v>#N/A</v>
      </c>
      <c r="I104" s="51" t="e">
        <f ca="1">IF(OR($E104&lt;$B$2,$E104&gt;$B$3),NA(),IFERROR(IF(INDEX(J!$A$1:$ZZ$200,MATCH($E104,J!$A$1:$A$200,0),MATCH(I$5,J!$A$1:$ZZ$1,0))&lt;&gt;"",INDEX(J!$A$1:$ZZ$200,MATCH($E104,J!$A$1:$A$200,0),MATCH(I$5,J!$A$1:$ZZ$1,0)),NA()),NA()))</f>
        <v>#N/A</v>
      </c>
      <c r="J104" s="51" t="e">
        <f ca="1">IF(OR($E104&lt;$B$2,$E104&gt;$B$3),NA(),IFERROR(IF(INDEX(J!$A$1:$ZZ$200,MATCH($E104,J!$A$1:$A$200,0),MATCH(J$5,J!$A$1:$ZZ$1,0))&lt;&gt;"",INDEX(J!$A$1:$ZZ$200,MATCH($E104,J!$A$1:$A$200,0),MATCH(J$5,J!$A$1:$ZZ$1,0)),NA()),NA()))</f>
        <v>#N/A</v>
      </c>
      <c r="K104" t="e">
        <f t="shared" si="18"/>
        <v>#N/A</v>
      </c>
      <c r="M104" t="e">
        <f t="shared" ca="1" si="15"/>
        <v>#N/A</v>
      </c>
      <c r="N104" t="str">
        <f t="shared" ca="1" si="19"/>
        <v/>
      </c>
      <c r="O104" t="e">
        <f ca="1">IF($R$3&lt;&gt;"",NA(),IF(OR($E104&lt;$B$2,$E104&gt;$B$3),NA(),IFERROR(IF(INDEX(J!$A$1:$ZZ$200,MATCH($E104,J!$A$1:$A$200,0),MATCH(O$5,J!$A$1:$ZZ$1,0))&lt;&gt;"",INDEX(J!$A$1:$ZZ$200,MATCH($E104,J!$A$1:$A$200,0),MATCH(O$5,J!$A$1:$ZZ$1,0)),NA()),NA())))</f>
        <v>#N/A</v>
      </c>
      <c r="P104" t="e">
        <f ca="1">IF($R$3&lt;&gt;"",NA(),IF(OR($E104&lt;$B$2,$E104&gt;$B$3),NA(),IFERROR(IF(INDEX(J!$A$1:$ZZ$200,MATCH($E104,J!$A$1:$A$200,0),MATCH(P$5,J!$A$1:$ZZ$1,0))&lt;&gt;"",INDEX(J!$A$1:$ZZ$200,MATCH($E104,J!$A$1:$A$200,0),MATCH(P$5,J!$A$1:$ZZ$1,0)),NA()),NA())))</f>
        <v>#N/A</v>
      </c>
      <c r="Q104" t="e">
        <f ca="1">IF($R$3&lt;&gt;"",NA(),IF(OR($E104&lt;$B$2,$E104&gt;$B$3),NA(),IFERROR(IF(INDEX(J!$A$1:$ZZ$200,MATCH($E104,J!$A$1:$A$200,0),MATCH(Q$5,J!$A$1:$ZZ$1,0))&lt;&gt;"",INDEX(J!$A$1:$ZZ$200,MATCH($E104,J!$A$1:$A$200,0),MATCH(Q$5,J!$A$1:$ZZ$1,0)),NA()),NA())))</f>
        <v>#N/A</v>
      </c>
      <c r="R104" t="e">
        <f t="shared" ca="1" si="16"/>
        <v>#N/A</v>
      </c>
      <c r="S104" t="e">
        <f t="shared" ca="1" si="17"/>
        <v>#N/A</v>
      </c>
    </row>
    <row r="105" spans="3:19">
      <c r="C105" t="e">
        <f t="shared" ca="1" si="13"/>
        <v>#N/A</v>
      </c>
      <c r="D105" t="str">
        <f t="shared" ca="1" si="14"/>
        <v/>
      </c>
      <c r="E105">
        <v>2068</v>
      </c>
      <c r="F105" s="51" t="e">
        <f ca="1">IF(OR($E105&lt;$B$2,$E105&gt;$B$3),NA(),IFERROR(IF(INDEX(J!$A$1:$ZZ$200,MATCH($E105,J!$A$1:$A$200,0),MATCH(F$5,J!$A$1:$ZZ$1,0))&lt;&gt;"",INDEX(J!$A$1:$ZZ$200,MATCH($E105,J!$A$1:$A$200,0),MATCH(F$5,J!$A$1:$ZZ$1,0)),NA()),NA()))</f>
        <v>#N/A</v>
      </c>
      <c r="G105" s="51" t="e">
        <f ca="1">IF(OR($E105&lt;$B$2,$E105&gt;$B$3),NA(),IFERROR(IF(INDEX(J!$A$1:$ZZ$200,MATCH($E105,J!$A$1:$A$200,0),MATCH(G$5,J!$A$1:$ZZ$1,0))&lt;&gt;"",INDEX(J!$A$1:$ZZ$200,MATCH($E105,J!$A$1:$A$200,0),MATCH(G$5,J!$A$1:$ZZ$1,0)),NA()),NA()))</f>
        <v>#N/A</v>
      </c>
      <c r="H105" s="51" t="e">
        <f ca="1">IF(OR($E105&lt;$B$2,$E105&gt;$B$3),NA(),IFERROR(IF(INDEX(J!$A$1:$ZZ$200,MATCH($E105,J!$A$1:$A$200,0),MATCH(H$5,J!$A$1:$ZZ$1,0))&lt;&gt;"",INDEX(J!$A$1:$ZZ$200,MATCH($E105,J!$A$1:$A$200,0),MATCH(H$5,J!$A$1:$ZZ$1,0)),NA()),NA()))</f>
        <v>#N/A</v>
      </c>
      <c r="I105" s="51" t="e">
        <f ca="1">IF(OR($E105&lt;$B$2,$E105&gt;$B$3),NA(),IFERROR(IF(INDEX(J!$A$1:$ZZ$200,MATCH($E105,J!$A$1:$A$200,0),MATCH(I$5,J!$A$1:$ZZ$1,0))&lt;&gt;"",INDEX(J!$A$1:$ZZ$200,MATCH($E105,J!$A$1:$A$200,0),MATCH(I$5,J!$A$1:$ZZ$1,0)),NA()),NA()))</f>
        <v>#N/A</v>
      </c>
      <c r="J105" s="51" t="e">
        <f ca="1">IF(OR($E105&lt;$B$2,$E105&gt;$B$3),NA(),IFERROR(IF(INDEX(J!$A$1:$ZZ$200,MATCH($E105,J!$A$1:$A$200,0),MATCH(J$5,J!$A$1:$ZZ$1,0))&lt;&gt;"",INDEX(J!$A$1:$ZZ$200,MATCH($E105,J!$A$1:$A$200,0),MATCH(J$5,J!$A$1:$ZZ$1,0)),NA()),NA()))</f>
        <v>#N/A</v>
      </c>
      <c r="K105" t="e">
        <f t="shared" si="18"/>
        <v>#N/A</v>
      </c>
      <c r="M105" t="e">
        <f t="shared" ca="1" si="15"/>
        <v>#N/A</v>
      </c>
      <c r="N105" t="str">
        <f t="shared" ca="1" si="19"/>
        <v/>
      </c>
      <c r="O105" t="e">
        <f ca="1">IF($R$3&lt;&gt;"",NA(),IF(OR($E105&lt;$B$2,$E105&gt;$B$3),NA(),IFERROR(IF(INDEX(J!$A$1:$ZZ$200,MATCH($E105,J!$A$1:$A$200,0),MATCH(O$5,J!$A$1:$ZZ$1,0))&lt;&gt;"",INDEX(J!$A$1:$ZZ$200,MATCH($E105,J!$A$1:$A$200,0),MATCH(O$5,J!$A$1:$ZZ$1,0)),NA()),NA())))</f>
        <v>#N/A</v>
      </c>
      <c r="P105" t="e">
        <f ca="1">IF($R$3&lt;&gt;"",NA(),IF(OR($E105&lt;$B$2,$E105&gt;$B$3),NA(),IFERROR(IF(INDEX(J!$A$1:$ZZ$200,MATCH($E105,J!$A$1:$A$200,0),MATCH(P$5,J!$A$1:$ZZ$1,0))&lt;&gt;"",INDEX(J!$A$1:$ZZ$200,MATCH($E105,J!$A$1:$A$200,0),MATCH(P$5,J!$A$1:$ZZ$1,0)),NA()),NA())))</f>
        <v>#N/A</v>
      </c>
      <c r="Q105" t="e">
        <f ca="1">IF($R$3&lt;&gt;"",NA(),IF(OR($E105&lt;$B$2,$E105&gt;$B$3),NA(),IFERROR(IF(INDEX(J!$A$1:$ZZ$200,MATCH($E105,J!$A$1:$A$200,0),MATCH(Q$5,J!$A$1:$ZZ$1,0))&lt;&gt;"",INDEX(J!$A$1:$ZZ$200,MATCH($E105,J!$A$1:$A$200,0),MATCH(Q$5,J!$A$1:$ZZ$1,0)),NA()),NA())))</f>
        <v>#N/A</v>
      </c>
      <c r="R105" t="e">
        <f t="shared" ca="1" si="16"/>
        <v>#N/A</v>
      </c>
      <c r="S105" t="e">
        <f t="shared" ca="1" si="17"/>
        <v>#N/A</v>
      </c>
    </row>
    <row r="106" spans="3:19">
      <c r="C106" t="e">
        <f t="shared" ca="1" si="13"/>
        <v>#N/A</v>
      </c>
      <c r="D106" t="str">
        <f t="shared" ca="1" si="14"/>
        <v/>
      </c>
      <c r="E106">
        <v>2069</v>
      </c>
      <c r="F106" s="51" t="e">
        <f ca="1">IF(OR($E106&lt;$B$2,$E106&gt;$B$3),NA(),IFERROR(IF(INDEX(J!$A$1:$ZZ$200,MATCH($E106,J!$A$1:$A$200,0),MATCH(F$5,J!$A$1:$ZZ$1,0))&lt;&gt;"",INDEX(J!$A$1:$ZZ$200,MATCH($E106,J!$A$1:$A$200,0),MATCH(F$5,J!$A$1:$ZZ$1,0)),NA()),NA()))</f>
        <v>#N/A</v>
      </c>
      <c r="G106" s="51" t="e">
        <f ca="1">IF(OR($E106&lt;$B$2,$E106&gt;$B$3),NA(),IFERROR(IF(INDEX(J!$A$1:$ZZ$200,MATCH($E106,J!$A$1:$A$200,0),MATCH(G$5,J!$A$1:$ZZ$1,0))&lt;&gt;"",INDEX(J!$A$1:$ZZ$200,MATCH($E106,J!$A$1:$A$200,0),MATCH(G$5,J!$A$1:$ZZ$1,0)),NA()),NA()))</f>
        <v>#N/A</v>
      </c>
      <c r="H106" s="51" t="e">
        <f ca="1">IF(OR($E106&lt;$B$2,$E106&gt;$B$3),NA(),IFERROR(IF(INDEX(J!$A$1:$ZZ$200,MATCH($E106,J!$A$1:$A$200,0),MATCH(H$5,J!$A$1:$ZZ$1,0))&lt;&gt;"",INDEX(J!$A$1:$ZZ$200,MATCH($E106,J!$A$1:$A$200,0),MATCH(H$5,J!$A$1:$ZZ$1,0)),NA()),NA()))</f>
        <v>#N/A</v>
      </c>
      <c r="I106" s="51" t="e">
        <f ca="1">IF(OR($E106&lt;$B$2,$E106&gt;$B$3),NA(),IFERROR(IF(INDEX(J!$A$1:$ZZ$200,MATCH($E106,J!$A$1:$A$200,0),MATCH(I$5,J!$A$1:$ZZ$1,0))&lt;&gt;"",INDEX(J!$A$1:$ZZ$200,MATCH($E106,J!$A$1:$A$200,0),MATCH(I$5,J!$A$1:$ZZ$1,0)),NA()),NA()))</f>
        <v>#N/A</v>
      </c>
      <c r="J106" s="51" t="e">
        <f ca="1">IF(OR($E106&lt;$B$2,$E106&gt;$B$3),NA(),IFERROR(IF(INDEX(J!$A$1:$ZZ$200,MATCH($E106,J!$A$1:$A$200,0),MATCH(J$5,J!$A$1:$ZZ$1,0))&lt;&gt;"",INDEX(J!$A$1:$ZZ$200,MATCH($E106,J!$A$1:$A$200,0),MATCH(J$5,J!$A$1:$ZZ$1,0)),NA()),NA()))</f>
        <v>#N/A</v>
      </c>
      <c r="K106" t="e">
        <f t="shared" si="18"/>
        <v>#N/A</v>
      </c>
      <c r="M106" t="e">
        <f t="shared" ca="1" si="15"/>
        <v>#N/A</v>
      </c>
      <c r="N106" t="str">
        <f t="shared" ca="1" si="19"/>
        <v/>
      </c>
      <c r="O106" t="e">
        <f ca="1">IF($R$3&lt;&gt;"",NA(),IF(OR($E106&lt;$B$2,$E106&gt;$B$3),NA(),IFERROR(IF(INDEX(J!$A$1:$ZZ$200,MATCH($E106,J!$A$1:$A$200,0),MATCH(O$5,J!$A$1:$ZZ$1,0))&lt;&gt;"",INDEX(J!$A$1:$ZZ$200,MATCH($E106,J!$A$1:$A$200,0),MATCH(O$5,J!$A$1:$ZZ$1,0)),NA()),NA())))</f>
        <v>#N/A</v>
      </c>
      <c r="P106" t="e">
        <f ca="1">IF($R$3&lt;&gt;"",NA(),IF(OR($E106&lt;$B$2,$E106&gt;$B$3),NA(),IFERROR(IF(INDEX(J!$A$1:$ZZ$200,MATCH($E106,J!$A$1:$A$200,0),MATCH(P$5,J!$A$1:$ZZ$1,0))&lt;&gt;"",INDEX(J!$A$1:$ZZ$200,MATCH($E106,J!$A$1:$A$200,0),MATCH(P$5,J!$A$1:$ZZ$1,0)),NA()),NA())))</f>
        <v>#N/A</v>
      </c>
      <c r="Q106" t="e">
        <f ca="1">IF($R$3&lt;&gt;"",NA(),IF(OR($E106&lt;$B$2,$E106&gt;$B$3),NA(),IFERROR(IF(INDEX(J!$A$1:$ZZ$200,MATCH($E106,J!$A$1:$A$200,0),MATCH(Q$5,J!$A$1:$ZZ$1,0))&lt;&gt;"",INDEX(J!$A$1:$ZZ$200,MATCH($E106,J!$A$1:$A$200,0),MATCH(Q$5,J!$A$1:$ZZ$1,0)),NA()),NA())))</f>
        <v>#N/A</v>
      </c>
      <c r="R106" t="e">
        <f t="shared" ca="1" si="16"/>
        <v>#N/A</v>
      </c>
      <c r="S106" t="e">
        <f t="shared" ca="1" si="17"/>
        <v>#N/A</v>
      </c>
    </row>
    <row r="107" spans="3:19">
      <c r="C107" t="e">
        <f t="shared" ca="1" si="13"/>
        <v>#N/A</v>
      </c>
      <c r="D107" t="str">
        <f t="shared" ca="1" si="14"/>
        <v/>
      </c>
      <c r="E107">
        <v>2070</v>
      </c>
      <c r="F107" s="51" t="e">
        <f ca="1">IF(OR($E107&lt;$B$2,$E107&gt;$B$3),NA(),IFERROR(IF(INDEX(J!$A$1:$ZZ$200,MATCH($E107,J!$A$1:$A$200,0),MATCH(F$5,J!$A$1:$ZZ$1,0))&lt;&gt;"",INDEX(J!$A$1:$ZZ$200,MATCH($E107,J!$A$1:$A$200,0),MATCH(F$5,J!$A$1:$ZZ$1,0)),NA()),NA()))</f>
        <v>#N/A</v>
      </c>
      <c r="G107" s="51" t="e">
        <f ca="1">IF(OR($E107&lt;$B$2,$E107&gt;$B$3),NA(),IFERROR(IF(INDEX(J!$A$1:$ZZ$200,MATCH($E107,J!$A$1:$A$200,0),MATCH(G$5,J!$A$1:$ZZ$1,0))&lt;&gt;"",INDEX(J!$A$1:$ZZ$200,MATCH($E107,J!$A$1:$A$200,0),MATCH(G$5,J!$A$1:$ZZ$1,0)),NA()),NA()))</f>
        <v>#N/A</v>
      </c>
      <c r="H107" s="51" t="e">
        <f ca="1">IF(OR($E107&lt;$B$2,$E107&gt;$B$3),NA(),IFERROR(IF(INDEX(J!$A$1:$ZZ$200,MATCH($E107,J!$A$1:$A$200,0),MATCH(H$5,J!$A$1:$ZZ$1,0))&lt;&gt;"",INDEX(J!$A$1:$ZZ$200,MATCH($E107,J!$A$1:$A$200,0),MATCH(H$5,J!$A$1:$ZZ$1,0)),NA()),NA()))</f>
        <v>#N/A</v>
      </c>
      <c r="I107" s="51" t="e">
        <f ca="1">IF(OR($E107&lt;$B$2,$E107&gt;$B$3),NA(),IFERROR(IF(INDEX(J!$A$1:$ZZ$200,MATCH($E107,J!$A$1:$A$200,0),MATCH(I$5,J!$A$1:$ZZ$1,0))&lt;&gt;"",INDEX(J!$A$1:$ZZ$200,MATCH($E107,J!$A$1:$A$200,0),MATCH(I$5,J!$A$1:$ZZ$1,0)),NA()),NA()))</f>
        <v>#N/A</v>
      </c>
      <c r="J107" s="51" t="e">
        <f ca="1">IF(OR($E107&lt;$B$2,$E107&gt;$B$3),NA(),IFERROR(IF(INDEX(J!$A$1:$ZZ$200,MATCH($E107,J!$A$1:$A$200,0),MATCH(J$5,J!$A$1:$ZZ$1,0))&lt;&gt;"",INDEX(J!$A$1:$ZZ$200,MATCH($E107,J!$A$1:$A$200,0),MATCH(J$5,J!$A$1:$ZZ$1,0)),NA()),NA()))</f>
        <v>#N/A</v>
      </c>
      <c r="K107" t="e">
        <f t="shared" si="18"/>
        <v>#N/A</v>
      </c>
      <c r="M107" t="e">
        <f t="shared" ca="1" si="15"/>
        <v>#N/A</v>
      </c>
      <c r="N107" t="str">
        <f t="shared" ca="1" si="19"/>
        <v/>
      </c>
      <c r="O107" t="e">
        <f ca="1">IF($R$3&lt;&gt;"",NA(),IF(OR($E107&lt;$B$2,$E107&gt;$B$3),NA(),IFERROR(IF(INDEX(J!$A$1:$ZZ$200,MATCH($E107,J!$A$1:$A$200,0),MATCH(O$5,J!$A$1:$ZZ$1,0))&lt;&gt;"",INDEX(J!$A$1:$ZZ$200,MATCH($E107,J!$A$1:$A$200,0),MATCH(O$5,J!$A$1:$ZZ$1,0)),NA()),NA())))</f>
        <v>#N/A</v>
      </c>
      <c r="P107" t="e">
        <f ca="1">IF($R$3&lt;&gt;"",NA(),IF(OR($E107&lt;$B$2,$E107&gt;$B$3),NA(),IFERROR(IF(INDEX(J!$A$1:$ZZ$200,MATCH($E107,J!$A$1:$A$200,0),MATCH(P$5,J!$A$1:$ZZ$1,0))&lt;&gt;"",INDEX(J!$A$1:$ZZ$200,MATCH($E107,J!$A$1:$A$200,0),MATCH(P$5,J!$A$1:$ZZ$1,0)),NA()),NA())))</f>
        <v>#N/A</v>
      </c>
      <c r="Q107" t="e">
        <f ca="1">IF($R$3&lt;&gt;"",NA(),IF(OR($E107&lt;$B$2,$E107&gt;$B$3),NA(),IFERROR(IF(INDEX(J!$A$1:$ZZ$200,MATCH($E107,J!$A$1:$A$200,0),MATCH(Q$5,J!$A$1:$ZZ$1,0))&lt;&gt;"",INDEX(J!$A$1:$ZZ$200,MATCH($E107,J!$A$1:$A$200,0),MATCH(Q$5,J!$A$1:$ZZ$1,0)),NA()),NA())))</f>
        <v>#N/A</v>
      </c>
      <c r="R107" t="e">
        <f t="shared" ca="1" si="16"/>
        <v>#N/A</v>
      </c>
      <c r="S107" t="e">
        <f t="shared" ca="1" si="17"/>
        <v>#N/A</v>
      </c>
    </row>
    <row r="108" spans="3:19">
      <c r="C108" t="e">
        <f t="shared" ca="1" si="13"/>
        <v>#N/A</v>
      </c>
      <c r="D108" t="str">
        <f t="shared" ca="1" si="14"/>
        <v/>
      </c>
      <c r="E108">
        <v>2071</v>
      </c>
      <c r="F108" s="51" t="e">
        <f ca="1">IF(OR($E108&lt;$B$2,$E108&gt;$B$3),NA(),IFERROR(IF(INDEX(J!$A$1:$ZZ$200,MATCH($E108,J!$A$1:$A$200,0),MATCH(F$5,J!$A$1:$ZZ$1,0))&lt;&gt;"",INDEX(J!$A$1:$ZZ$200,MATCH($E108,J!$A$1:$A$200,0),MATCH(F$5,J!$A$1:$ZZ$1,0)),NA()),NA()))</f>
        <v>#N/A</v>
      </c>
      <c r="G108" s="51" t="e">
        <f ca="1">IF(OR($E108&lt;$B$2,$E108&gt;$B$3),NA(),IFERROR(IF(INDEX(J!$A$1:$ZZ$200,MATCH($E108,J!$A$1:$A$200,0),MATCH(G$5,J!$A$1:$ZZ$1,0))&lt;&gt;"",INDEX(J!$A$1:$ZZ$200,MATCH($E108,J!$A$1:$A$200,0),MATCH(G$5,J!$A$1:$ZZ$1,0)),NA()),NA()))</f>
        <v>#N/A</v>
      </c>
      <c r="H108" s="51" t="e">
        <f ca="1">IF(OR($E108&lt;$B$2,$E108&gt;$B$3),NA(),IFERROR(IF(INDEX(J!$A$1:$ZZ$200,MATCH($E108,J!$A$1:$A$200,0),MATCH(H$5,J!$A$1:$ZZ$1,0))&lt;&gt;"",INDEX(J!$A$1:$ZZ$200,MATCH($E108,J!$A$1:$A$200,0),MATCH(H$5,J!$A$1:$ZZ$1,0)),NA()),NA()))</f>
        <v>#N/A</v>
      </c>
      <c r="I108" s="51" t="e">
        <f ca="1">IF(OR($E108&lt;$B$2,$E108&gt;$B$3),NA(),IFERROR(IF(INDEX(J!$A$1:$ZZ$200,MATCH($E108,J!$A$1:$A$200,0),MATCH(I$5,J!$A$1:$ZZ$1,0))&lt;&gt;"",INDEX(J!$A$1:$ZZ$200,MATCH($E108,J!$A$1:$A$200,0),MATCH(I$5,J!$A$1:$ZZ$1,0)),NA()),NA()))</f>
        <v>#N/A</v>
      </c>
      <c r="J108" s="51" t="e">
        <f ca="1">IF(OR($E108&lt;$B$2,$E108&gt;$B$3),NA(),IFERROR(IF(INDEX(J!$A$1:$ZZ$200,MATCH($E108,J!$A$1:$A$200,0),MATCH(J$5,J!$A$1:$ZZ$1,0))&lt;&gt;"",INDEX(J!$A$1:$ZZ$200,MATCH($E108,J!$A$1:$A$200,0),MATCH(J$5,J!$A$1:$ZZ$1,0)),NA()),NA()))</f>
        <v>#N/A</v>
      </c>
      <c r="K108" t="e">
        <f t="shared" si="18"/>
        <v>#N/A</v>
      </c>
      <c r="M108" t="e">
        <f t="shared" ca="1" si="15"/>
        <v>#N/A</v>
      </c>
      <c r="N108" t="str">
        <f t="shared" ca="1" si="19"/>
        <v/>
      </c>
      <c r="O108" t="e">
        <f ca="1">IF($R$3&lt;&gt;"",NA(),IF(OR($E108&lt;$B$2,$E108&gt;$B$3),NA(),IFERROR(IF(INDEX(J!$A$1:$ZZ$200,MATCH($E108,J!$A$1:$A$200,0),MATCH(O$5,J!$A$1:$ZZ$1,0))&lt;&gt;"",INDEX(J!$A$1:$ZZ$200,MATCH($E108,J!$A$1:$A$200,0),MATCH(O$5,J!$A$1:$ZZ$1,0)),NA()),NA())))</f>
        <v>#N/A</v>
      </c>
      <c r="P108" t="e">
        <f ca="1">IF($R$3&lt;&gt;"",NA(),IF(OR($E108&lt;$B$2,$E108&gt;$B$3),NA(),IFERROR(IF(INDEX(J!$A$1:$ZZ$200,MATCH($E108,J!$A$1:$A$200,0),MATCH(P$5,J!$A$1:$ZZ$1,0))&lt;&gt;"",INDEX(J!$A$1:$ZZ$200,MATCH($E108,J!$A$1:$A$200,0),MATCH(P$5,J!$A$1:$ZZ$1,0)),NA()),NA())))</f>
        <v>#N/A</v>
      </c>
      <c r="Q108" t="e">
        <f ca="1">IF($R$3&lt;&gt;"",NA(),IF(OR($E108&lt;$B$2,$E108&gt;$B$3),NA(),IFERROR(IF(INDEX(J!$A$1:$ZZ$200,MATCH($E108,J!$A$1:$A$200,0),MATCH(Q$5,J!$A$1:$ZZ$1,0))&lt;&gt;"",INDEX(J!$A$1:$ZZ$200,MATCH($E108,J!$A$1:$A$200,0),MATCH(Q$5,J!$A$1:$ZZ$1,0)),NA()),NA())))</f>
        <v>#N/A</v>
      </c>
      <c r="R108" t="e">
        <f t="shared" ca="1" si="16"/>
        <v>#N/A</v>
      </c>
      <c r="S108" t="e">
        <f t="shared" ca="1" si="17"/>
        <v>#N/A</v>
      </c>
    </row>
    <row r="109" spans="3:19">
      <c r="C109" t="e">
        <f t="shared" ca="1" si="13"/>
        <v>#N/A</v>
      </c>
      <c r="D109" t="str">
        <f t="shared" ca="1" si="14"/>
        <v/>
      </c>
      <c r="E109">
        <v>2072</v>
      </c>
      <c r="F109" s="51" t="e">
        <f ca="1">IF(OR($E109&lt;$B$2,$E109&gt;$B$3),NA(),IFERROR(IF(INDEX(J!$A$1:$ZZ$200,MATCH($E109,J!$A$1:$A$200,0),MATCH(F$5,J!$A$1:$ZZ$1,0))&lt;&gt;"",INDEX(J!$A$1:$ZZ$200,MATCH($E109,J!$A$1:$A$200,0),MATCH(F$5,J!$A$1:$ZZ$1,0)),NA()),NA()))</f>
        <v>#N/A</v>
      </c>
      <c r="G109" s="51" t="e">
        <f ca="1">IF(OR($E109&lt;$B$2,$E109&gt;$B$3),NA(),IFERROR(IF(INDEX(J!$A$1:$ZZ$200,MATCH($E109,J!$A$1:$A$200,0),MATCH(G$5,J!$A$1:$ZZ$1,0))&lt;&gt;"",INDEX(J!$A$1:$ZZ$200,MATCH($E109,J!$A$1:$A$200,0),MATCH(G$5,J!$A$1:$ZZ$1,0)),NA()),NA()))</f>
        <v>#N/A</v>
      </c>
      <c r="H109" s="51" t="e">
        <f ca="1">IF(OR($E109&lt;$B$2,$E109&gt;$B$3),NA(),IFERROR(IF(INDEX(J!$A$1:$ZZ$200,MATCH($E109,J!$A$1:$A$200,0),MATCH(H$5,J!$A$1:$ZZ$1,0))&lt;&gt;"",INDEX(J!$A$1:$ZZ$200,MATCH($E109,J!$A$1:$A$200,0),MATCH(H$5,J!$A$1:$ZZ$1,0)),NA()),NA()))</f>
        <v>#N/A</v>
      </c>
      <c r="I109" s="51" t="e">
        <f ca="1">IF(OR($E109&lt;$B$2,$E109&gt;$B$3),NA(),IFERROR(IF(INDEX(J!$A$1:$ZZ$200,MATCH($E109,J!$A$1:$A$200,0),MATCH(I$5,J!$A$1:$ZZ$1,0))&lt;&gt;"",INDEX(J!$A$1:$ZZ$200,MATCH($E109,J!$A$1:$A$200,0),MATCH(I$5,J!$A$1:$ZZ$1,0)),NA()),NA()))</f>
        <v>#N/A</v>
      </c>
      <c r="J109" s="51" t="e">
        <f ca="1">IF(OR($E109&lt;$B$2,$E109&gt;$B$3),NA(),IFERROR(IF(INDEX(J!$A$1:$ZZ$200,MATCH($E109,J!$A$1:$A$200,0),MATCH(J$5,J!$A$1:$ZZ$1,0))&lt;&gt;"",INDEX(J!$A$1:$ZZ$200,MATCH($E109,J!$A$1:$A$200,0),MATCH(J$5,J!$A$1:$ZZ$1,0)),NA()),NA()))</f>
        <v>#N/A</v>
      </c>
      <c r="K109" t="e">
        <f t="shared" si="18"/>
        <v>#N/A</v>
      </c>
      <c r="M109" t="e">
        <f t="shared" ca="1" si="15"/>
        <v>#N/A</v>
      </c>
      <c r="N109" t="str">
        <f t="shared" ca="1" si="19"/>
        <v/>
      </c>
      <c r="O109" t="e">
        <f ca="1">IF($R$3&lt;&gt;"",NA(),IF(OR($E109&lt;$B$2,$E109&gt;$B$3),NA(),IFERROR(IF(INDEX(J!$A$1:$ZZ$200,MATCH($E109,J!$A$1:$A$200,0),MATCH(O$5,J!$A$1:$ZZ$1,0))&lt;&gt;"",INDEX(J!$A$1:$ZZ$200,MATCH($E109,J!$A$1:$A$200,0),MATCH(O$5,J!$A$1:$ZZ$1,0)),NA()),NA())))</f>
        <v>#N/A</v>
      </c>
      <c r="P109" t="e">
        <f ca="1">IF($R$3&lt;&gt;"",NA(),IF(OR($E109&lt;$B$2,$E109&gt;$B$3),NA(),IFERROR(IF(INDEX(J!$A$1:$ZZ$200,MATCH($E109,J!$A$1:$A$200,0),MATCH(P$5,J!$A$1:$ZZ$1,0))&lt;&gt;"",INDEX(J!$A$1:$ZZ$200,MATCH($E109,J!$A$1:$A$200,0),MATCH(P$5,J!$A$1:$ZZ$1,0)),NA()),NA())))</f>
        <v>#N/A</v>
      </c>
      <c r="Q109" t="e">
        <f ca="1">IF($R$3&lt;&gt;"",NA(),IF(OR($E109&lt;$B$2,$E109&gt;$B$3),NA(),IFERROR(IF(INDEX(J!$A$1:$ZZ$200,MATCH($E109,J!$A$1:$A$200,0),MATCH(Q$5,J!$A$1:$ZZ$1,0))&lt;&gt;"",INDEX(J!$A$1:$ZZ$200,MATCH($E109,J!$A$1:$A$200,0),MATCH(Q$5,J!$A$1:$ZZ$1,0)),NA()),NA())))</f>
        <v>#N/A</v>
      </c>
      <c r="R109" t="e">
        <f t="shared" ca="1" si="16"/>
        <v>#N/A</v>
      </c>
      <c r="S109" t="e">
        <f t="shared" ca="1" si="17"/>
        <v>#N/A</v>
      </c>
    </row>
    <row r="110" spans="3:19">
      <c r="C110" t="e">
        <f t="shared" ca="1" si="13"/>
        <v>#N/A</v>
      </c>
      <c r="D110" t="str">
        <f t="shared" ca="1" si="14"/>
        <v/>
      </c>
      <c r="E110">
        <v>2073</v>
      </c>
      <c r="F110" s="51" t="e">
        <f ca="1">IF(OR($E110&lt;$B$2,$E110&gt;$B$3),NA(),IFERROR(IF(INDEX(J!$A$1:$ZZ$200,MATCH($E110,J!$A$1:$A$200,0),MATCH(F$5,J!$A$1:$ZZ$1,0))&lt;&gt;"",INDEX(J!$A$1:$ZZ$200,MATCH($E110,J!$A$1:$A$200,0),MATCH(F$5,J!$A$1:$ZZ$1,0)),NA()),NA()))</f>
        <v>#N/A</v>
      </c>
      <c r="G110" s="51" t="e">
        <f ca="1">IF(OR($E110&lt;$B$2,$E110&gt;$B$3),NA(),IFERROR(IF(INDEX(J!$A$1:$ZZ$200,MATCH($E110,J!$A$1:$A$200,0),MATCH(G$5,J!$A$1:$ZZ$1,0))&lt;&gt;"",INDEX(J!$A$1:$ZZ$200,MATCH($E110,J!$A$1:$A$200,0),MATCH(G$5,J!$A$1:$ZZ$1,0)),NA()),NA()))</f>
        <v>#N/A</v>
      </c>
      <c r="H110" s="51" t="e">
        <f ca="1">IF(OR($E110&lt;$B$2,$E110&gt;$B$3),NA(),IFERROR(IF(INDEX(J!$A$1:$ZZ$200,MATCH($E110,J!$A$1:$A$200,0),MATCH(H$5,J!$A$1:$ZZ$1,0))&lt;&gt;"",INDEX(J!$A$1:$ZZ$200,MATCH($E110,J!$A$1:$A$200,0),MATCH(H$5,J!$A$1:$ZZ$1,0)),NA()),NA()))</f>
        <v>#N/A</v>
      </c>
      <c r="I110" s="51" t="e">
        <f ca="1">IF(OR($E110&lt;$B$2,$E110&gt;$B$3),NA(),IFERROR(IF(INDEX(J!$A$1:$ZZ$200,MATCH($E110,J!$A$1:$A$200,0),MATCH(I$5,J!$A$1:$ZZ$1,0))&lt;&gt;"",INDEX(J!$A$1:$ZZ$200,MATCH($E110,J!$A$1:$A$200,0),MATCH(I$5,J!$A$1:$ZZ$1,0)),NA()),NA()))</f>
        <v>#N/A</v>
      </c>
      <c r="J110" s="51" t="e">
        <f ca="1">IF(OR($E110&lt;$B$2,$E110&gt;$B$3),NA(),IFERROR(IF(INDEX(J!$A$1:$ZZ$200,MATCH($E110,J!$A$1:$A$200,0),MATCH(J$5,J!$A$1:$ZZ$1,0))&lt;&gt;"",INDEX(J!$A$1:$ZZ$200,MATCH($E110,J!$A$1:$A$200,0),MATCH(J$5,J!$A$1:$ZZ$1,0)),NA()),NA()))</f>
        <v>#N/A</v>
      </c>
      <c r="K110" t="e">
        <f t="shared" si="18"/>
        <v>#N/A</v>
      </c>
      <c r="M110" t="e">
        <f t="shared" ca="1" si="15"/>
        <v>#N/A</v>
      </c>
      <c r="N110" t="str">
        <f t="shared" ca="1" si="19"/>
        <v/>
      </c>
      <c r="O110" t="e">
        <f ca="1">IF($R$3&lt;&gt;"",NA(),IF(OR($E110&lt;$B$2,$E110&gt;$B$3),NA(),IFERROR(IF(INDEX(J!$A$1:$ZZ$200,MATCH($E110,J!$A$1:$A$200,0),MATCH(O$5,J!$A$1:$ZZ$1,0))&lt;&gt;"",INDEX(J!$A$1:$ZZ$200,MATCH($E110,J!$A$1:$A$200,0),MATCH(O$5,J!$A$1:$ZZ$1,0)),NA()),NA())))</f>
        <v>#N/A</v>
      </c>
      <c r="P110" t="e">
        <f ca="1">IF($R$3&lt;&gt;"",NA(),IF(OR($E110&lt;$B$2,$E110&gt;$B$3),NA(),IFERROR(IF(INDEX(J!$A$1:$ZZ$200,MATCH($E110,J!$A$1:$A$200,0),MATCH(P$5,J!$A$1:$ZZ$1,0))&lt;&gt;"",INDEX(J!$A$1:$ZZ$200,MATCH($E110,J!$A$1:$A$200,0),MATCH(P$5,J!$A$1:$ZZ$1,0)),NA()),NA())))</f>
        <v>#N/A</v>
      </c>
      <c r="Q110" t="e">
        <f ca="1">IF($R$3&lt;&gt;"",NA(),IF(OR($E110&lt;$B$2,$E110&gt;$B$3),NA(),IFERROR(IF(INDEX(J!$A$1:$ZZ$200,MATCH($E110,J!$A$1:$A$200,0),MATCH(Q$5,J!$A$1:$ZZ$1,0))&lt;&gt;"",INDEX(J!$A$1:$ZZ$200,MATCH($E110,J!$A$1:$A$200,0),MATCH(Q$5,J!$A$1:$ZZ$1,0)),NA()),NA())))</f>
        <v>#N/A</v>
      </c>
      <c r="R110" t="e">
        <f t="shared" ca="1" si="16"/>
        <v>#N/A</v>
      </c>
      <c r="S110" t="e">
        <f t="shared" ca="1" si="17"/>
        <v>#N/A</v>
      </c>
    </row>
    <row r="111" spans="3:19">
      <c r="C111" t="e">
        <f t="shared" ca="1" si="13"/>
        <v>#N/A</v>
      </c>
      <c r="D111" t="str">
        <f t="shared" ca="1" si="14"/>
        <v/>
      </c>
      <c r="E111">
        <v>2074</v>
      </c>
      <c r="F111" s="51" t="e">
        <f ca="1">IF(OR($E111&lt;$B$2,$E111&gt;$B$3),NA(),IFERROR(IF(INDEX(J!$A$1:$ZZ$200,MATCH($E111,J!$A$1:$A$200,0),MATCH(F$5,J!$A$1:$ZZ$1,0))&lt;&gt;"",INDEX(J!$A$1:$ZZ$200,MATCH($E111,J!$A$1:$A$200,0),MATCH(F$5,J!$A$1:$ZZ$1,0)),NA()),NA()))</f>
        <v>#N/A</v>
      </c>
      <c r="G111" s="51" t="e">
        <f ca="1">IF(OR($E111&lt;$B$2,$E111&gt;$B$3),NA(),IFERROR(IF(INDEX(J!$A$1:$ZZ$200,MATCH($E111,J!$A$1:$A$200,0),MATCH(G$5,J!$A$1:$ZZ$1,0))&lt;&gt;"",INDEX(J!$A$1:$ZZ$200,MATCH($E111,J!$A$1:$A$200,0),MATCH(G$5,J!$A$1:$ZZ$1,0)),NA()),NA()))</f>
        <v>#N/A</v>
      </c>
      <c r="H111" s="51" t="e">
        <f ca="1">IF(OR($E111&lt;$B$2,$E111&gt;$B$3),NA(),IFERROR(IF(INDEX(J!$A$1:$ZZ$200,MATCH($E111,J!$A$1:$A$200,0),MATCH(H$5,J!$A$1:$ZZ$1,0))&lt;&gt;"",INDEX(J!$A$1:$ZZ$200,MATCH($E111,J!$A$1:$A$200,0),MATCH(H$5,J!$A$1:$ZZ$1,0)),NA()),NA()))</f>
        <v>#N/A</v>
      </c>
      <c r="I111" s="51" t="e">
        <f ca="1">IF(OR($E111&lt;$B$2,$E111&gt;$B$3),NA(),IFERROR(IF(INDEX(J!$A$1:$ZZ$200,MATCH($E111,J!$A$1:$A$200,0),MATCH(I$5,J!$A$1:$ZZ$1,0))&lt;&gt;"",INDEX(J!$A$1:$ZZ$200,MATCH($E111,J!$A$1:$A$200,0),MATCH(I$5,J!$A$1:$ZZ$1,0)),NA()),NA()))</f>
        <v>#N/A</v>
      </c>
      <c r="J111" s="51" t="e">
        <f ca="1">IF(OR($E111&lt;$B$2,$E111&gt;$B$3),NA(),IFERROR(IF(INDEX(J!$A$1:$ZZ$200,MATCH($E111,J!$A$1:$A$200,0),MATCH(J$5,J!$A$1:$ZZ$1,0))&lt;&gt;"",INDEX(J!$A$1:$ZZ$200,MATCH($E111,J!$A$1:$A$200,0),MATCH(J$5,J!$A$1:$ZZ$1,0)),NA()),NA()))</f>
        <v>#N/A</v>
      </c>
      <c r="K111" t="e">
        <f t="shared" si="18"/>
        <v>#N/A</v>
      </c>
      <c r="M111" t="e">
        <f t="shared" ca="1" si="15"/>
        <v>#N/A</v>
      </c>
      <c r="N111" t="str">
        <f t="shared" ca="1" si="19"/>
        <v/>
      </c>
      <c r="O111" t="e">
        <f ca="1">IF($R$3&lt;&gt;"",NA(),IF(OR($E111&lt;$B$2,$E111&gt;$B$3),NA(),IFERROR(IF(INDEX(J!$A$1:$ZZ$200,MATCH($E111,J!$A$1:$A$200,0),MATCH(O$5,J!$A$1:$ZZ$1,0))&lt;&gt;"",INDEX(J!$A$1:$ZZ$200,MATCH($E111,J!$A$1:$A$200,0),MATCH(O$5,J!$A$1:$ZZ$1,0)),NA()),NA())))</f>
        <v>#N/A</v>
      </c>
      <c r="P111" t="e">
        <f ca="1">IF($R$3&lt;&gt;"",NA(),IF(OR($E111&lt;$B$2,$E111&gt;$B$3),NA(),IFERROR(IF(INDEX(J!$A$1:$ZZ$200,MATCH($E111,J!$A$1:$A$200,0),MATCH(P$5,J!$A$1:$ZZ$1,0))&lt;&gt;"",INDEX(J!$A$1:$ZZ$200,MATCH($E111,J!$A$1:$A$200,0),MATCH(P$5,J!$A$1:$ZZ$1,0)),NA()),NA())))</f>
        <v>#N/A</v>
      </c>
      <c r="Q111" t="e">
        <f ca="1">IF($R$3&lt;&gt;"",NA(),IF(OR($E111&lt;$B$2,$E111&gt;$B$3),NA(),IFERROR(IF(INDEX(J!$A$1:$ZZ$200,MATCH($E111,J!$A$1:$A$200,0),MATCH(Q$5,J!$A$1:$ZZ$1,0))&lt;&gt;"",INDEX(J!$A$1:$ZZ$200,MATCH($E111,J!$A$1:$A$200,0),MATCH(Q$5,J!$A$1:$ZZ$1,0)),NA()),NA())))</f>
        <v>#N/A</v>
      </c>
      <c r="R111" t="e">
        <f t="shared" ca="1" si="16"/>
        <v>#N/A</v>
      </c>
      <c r="S111" t="e">
        <f t="shared" ca="1" si="17"/>
        <v>#N/A</v>
      </c>
    </row>
    <row r="112" spans="3:19">
      <c r="C112" t="e">
        <f t="shared" ca="1" si="13"/>
        <v>#N/A</v>
      </c>
      <c r="D112" t="str">
        <f t="shared" ca="1" si="14"/>
        <v/>
      </c>
      <c r="E112">
        <v>2075</v>
      </c>
      <c r="F112" s="51" t="e">
        <f ca="1">IF(OR($E112&lt;$B$2,$E112&gt;$B$3),NA(),IFERROR(IF(INDEX(J!$A$1:$ZZ$200,MATCH($E112,J!$A$1:$A$200,0),MATCH(F$5,J!$A$1:$ZZ$1,0))&lt;&gt;"",INDEX(J!$A$1:$ZZ$200,MATCH($E112,J!$A$1:$A$200,0),MATCH(F$5,J!$A$1:$ZZ$1,0)),NA()),NA()))</f>
        <v>#N/A</v>
      </c>
      <c r="G112" s="51" t="e">
        <f ca="1">IF(OR($E112&lt;$B$2,$E112&gt;$B$3),NA(),IFERROR(IF(INDEX(J!$A$1:$ZZ$200,MATCH($E112,J!$A$1:$A$200,0),MATCH(G$5,J!$A$1:$ZZ$1,0))&lt;&gt;"",INDEX(J!$A$1:$ZZ$200,MATCH($E112,J!$A$1:$A$200,0),MATCH(G$5,J!$A$1:$ZZ$1,0)),NA()),NA()))</f>
        <v>#N/A</v>
      </c>
      <c r="H112" s="51" t="e">
        <f ca="1">IF(OR($E112&lt;$B$2,$E112&gt;$B$3),NA(),IFERROR(IF(INDEX(J!$A$1:$ZZ$200,MATCH($E112,J!$A$1:$A$200,0),MATCH(H$5,J!$A$1:$ZZ$1,0))&lt;&gt;"",INDEX(J!$A$1:$ZZ$200,MATCH($E112,J!$A$1:$A$200,0),MATCH(H$5,J!$A$1:$ZZ$1,0)),NA()),NA()))</f>
        <v>#N/A</v>
      </c>
      <c r="I112" s="51" t="e">
        <f ca="1">IF(OR($E112&lt;$B$2,$E112&gt;$B$3),NA(),IFERROR(IF(INDEX(J!$A$1:$ZZ$200,MATCH($E112,J!$A$1:$A$200,0),MATCH(I$5,J!$A$1:$ZZ$1,0))&lt;&gt;"",INDEX(J!$A$1:$ZZ$200,MATCH($E112,J!$A$1:$A$200,0),MATCH(I$5,J!$A$1:$ZZ$1,0)),NA()),NA()))</f>
        <v>#N/A</v>
      </c>
      <c r="J112" s="51" t="e">
        <f ca="1">IF(OR($E112&lt;$B$2,$E112&gt;$B$3),NA(),IFERROR(IF(INDEX(J!$A$1:$ZZ$200,MATCH($E112,J!$A$1:$A$200,0),MATCH(J$5,J!$A$1:$ZZ$1,0))&lt;&gt;"",INDEX(J!$A$1:$ZZ$200,MATCH($E112,J!$A$1:$A$200,0),MATCH(J$5,J!$A$1:$ZZ$1,0)),NA()),NA()))</f>
        <v>#N/A</v>
      </c>
      <c r="K112" t="e">
        <f t="shared" si="18"/>
        <v>#N/A</v>
      </c>
      <c r="M112" t="e">
        <f t="shared" ca="1" si="15"/>
        <v>#N/A</v>
      </c>
      <c r="N112" t="str">
        <f t="shared" ca="1" si="19"/>
        <v/>
      </c>
      <c r="O112" t="e">
        <f ca="1">IF($R$3&lt;&gt;"",NA(),IF(OR($E112&lt;$B$2,$E112&gt;$B$3),NA(),IFERROR(IF(INDEX(J!$A$1:$ZZ$200,MATCH($E112,J!$A$1:$A$200,0),MATCH(O$5,J!$A$1:$ZZ$1,0))&lt;&gt;"",INDEX(J!$A$1:$ZZ$200,MATCH($E112,J!$A$1:$A$200,0),MATCH(O$5,J!$A$1:$ZZ$1,0)),NA()),NA())))</f>
        <v>#N/A</v>
      </c>
      <c r="P112" t="e">
        <f ca="1">IF($R$3&lt;&gt;"",NA(),IF(OR($E112&lt;$B$2,$E112&gt;$B$3),NA(),IFERROR(IF(INDEX(J!$A$1:$ZZ$200,MATCH($E112,J!$A$1:$A$200,0),MATCH(P$5,J!$A$1:$ZZ$1,0))&lt;&gt;"",INDEX(J!$A$1:$ZZ$200,MATCH($E112,J!$A$1:$A$200,0),MATCH(P$5,J!$A$1:$ZZ$1,0)),NA()),NA())))</f>
        <v>#N/A</v>
      </c>
      <c r="Q112" t="e">
        <f ca="1">IF($R$3&lt;&gt;"",NA(),IF(OR($E112&lt;$B$2,$E112&gt;$B$3),NA(),IFERROR(IF(INDEX(J!$A$1:$ZZ$200,MATCH($E112,J!$A$1:$A$200,0),MATCH(Q$5,J!$A$1:$ZZ$1,0))&lt;&gt;"",INDEX(J!$A$1:$ZZ$200,MATCH($E112,J!$A$1:$A$200,0),MATCH(Q$5,J!$A$1:$ZZ$1,0)),NA()),NA())))</f>
        <v>#N/A</v>
      </c>
      <c r="R112" t="e">
        <f t="shared" ca="1" si="16"/>
        <v>#N/A</v>
      </c>
      <c r="S112" t="e">
        <f t="shared" ca="1" si="17"/>
        <v>#N/A</v>
      </c>
    </row>
    <row r="113" spans="3:19">
      <c r="C113" t="e">
        <f t="shared" ca="1" si="13"/>
        <v>#N/A</v>
      </c>
      <c r="D113" t="str">
        <f t="shared" ca="1" si="14"/>
        <v/>
      </c>
      <c r="E113">
        <v>2076</v>
      </c>
      <c r="F113" s="51" t="e">
        <f ca="1">IF(OR($E113&lt;$B$2,$E113&gt;$B$3),NA(),IFERROR(IF(INDEX(J!$A$1:$ZZ$200,MATCH($E113,J!$A$1:$A$200,0),MATCH(F$5,J!$A$1:$ZZ$1,0))&lt;&gt;"",INDEX(J!$A$1:$ZZ$200,MATCH($E113,J!$A$1:$A$200,0),MATCH(F$5,J!$A$1:$ZZ$1,0)),NA()),NA()))</f>
        <v>#N/A</v>
      </c>
      <c r="G113" s="51" t="e">
        <f ca="1">IF(OR($E113&lt;$B$2,$E113&gt;$B$3),NA(),IFERROR(IF(INDEX(J!$A$1:$ZZ$200,MATCH($E113,J!$A$1:$A$200,0),MATCH(G$5,J!$A$1:$ZZ$1,0))&lt;&gt;"",INDEX(J!$A$1:$ZZ$200,MATCH($E113,J!$A$1:$A$200,0),MATCH(G$5,J!$A$1:$ZZ$1,0)),NA()),NA()))</f>
        <v>#N/A</v>
      </c>
      <c r="H113" s="51" t="e">
        <f ca="1">IF(OR($E113&lt;$B$2,$E113&gt;$B$3),NA(),IFERROR(IF(INDEX(J!$A$1:$ZZ$200,MATCH($E113,J!$A$1:$A$200,0),MATCH(H$5,J!$A$1:$ZZ$1,0))&lt;&gt;"",INDEX(J!$A$1:$ZZ$200,MATCH($E113,J!$A$1:$A$200,0),MATCH(H$5,J!$A$1:$ZZ$1,0)),NA()),NA()))</f>
        <v>#N/A</v>
      </c>
      <c r="I113" s="51" t="e">
        <f ca="1">IF(OR($E113&lt;$B$2,$E113&gt;$B$3),NA(),IFERROR(IF(INDEX(J!$A$1:$ZZ$200,MATCH($E113,J!$A$1:$A$200,0),MATCH(I$5,J!$A$1:$ZZ$1,0))&lt;&gt;"",INDEX(J!$A$1:$ZZ$200,MATCH($E113,J!$A$1:$A$200,0),MATCH(I$5,J!$A$1:$ZZ$1,0)),NA()),NA()))</f>
        <v>#N/A</v>
      </c>
      <c r="J113" s="51" t="e">
        <f ca="1">IF(OR($E113&lt;$B$2,$E113&gt;$B$3),NA(),IFERROR(IF(INDEX(J!$A$1:$ZZ$200,MATCH($E113,J!$A$1:$A$200,0),MATCH(J$5,J!$A$1:$ZZ$1,0))&lt;&gt;"",INDEX(J!$A$1:$ZZ$200,MATCH($E113,J!$A$1:$A$200,0),MATCH(J$5,J!$A$1:$ZZ$1,0)),NA()),NA()))</f>
        <v>#N/A</v>
      </c>
      <c r="K113" t="e">
        <f t="shared" si="18"/>
        <v>#N/A</v>
      </c>
      <c r="M113" t="e">
        <f t="shared" ca="1" si="15"/>
        <v>#N/A</v>
      </c>
      <c r="N113" t="str">
        <f t="shared" ca="1" si="19"/>
        <v/>
      </c>
      <c r="O113" t="e">
        <f ca="1">IF($R$3&lt;&gt;"",NA(),IF(OR($E113&lt;$B$2,$E113&gt;$B$3),NA(),IFERROR(IF(INDEX(J!$A$1:$ZZ$200,MATCH($E113,J!$A$1:$A$200,0),MATCH(O$5,J!$A$1:$ZZ$1,0))&lt;&gt;"",INDEX(J!$A$1:$ZZ$200,MATCH($E113,J!$A$1:$A$200,0),MATCH(O$5,J!$A$1:$ZZ$1,0)),NA()),NA())))</f>
        <v>#N/A</v>
      </c>
      <c r="P113" t="e">
        <f ca="1">IF($R$3&lt;&gt;"",NA(),IF(OR($E113&lt;$B$2,$E113&gt;$B$3),NA(),IFERROR(IF(INDEX(J!$A$1:$ZZ$200,MATCH($E113,J!$A$1:$A$200,0),MATCH(P$5,J!$A$1:$ZZ$1,0))&lt;&gt;"",INDEX(J!$A$1:$ZZ$200,MATCH($E113,J!$A$1:$A$200,0),MATCH(P$5,J!$A$1:$ZZ$1,0)),NA()),NA())))</f>
        <v>#N/A</v>
      </c>
      <c r="Q113" t="e">
        <f ca="1">IF($R$3&lt;&gt;"",NA(),IF(OR($E113&lt;$B$2,$E113&gt;$B$3),NA(),IFERROR(IF(INDEX(J!$A$1:$ZZ$200,MATCH($E113,J!$A$1:$A$200,0),MATCH(Q$5,J!$A$1:$ZZ$1,0))&lt;&gt;"",INDEX(J!$A$1:$ZZ$200,MATCH($E113,J!$A$1:$A$200,0),MATCH(Q$5,J!$A$1:$ZZ$1,0)),NA()),NA())))</f>
        <v>#N/A</v>
      </c>
      <c r="R113" t="e">
        <f t="shared" ca="1" si="16"/>
        <v>#N/A</v>
      </c>
      <c r="S113" t="e">
        <f t="shared" ca="1" si="17"/>
        <v>#N/A</v>
      </c>
    </row>
    <row r="114" spans="3:19">
      <c r="C114" t="e">
        <f t="shared" ca="1" si="13"/>
        <v>#N/A</v>
      </c>
      <c r="D114" t="str">
        <f t="shared" ca="1" si="14"/>
        <v/>
      </c>
      <c r="E114">
        <v>2077</v>
      </c>
      <c r="F114" s="51" t="e">
        <f ca="1">IF(OR($E114&lt;$B$2,$E114&gt;$B$3),NA(),IFERROR(IF(INDEX(J!$A$1:$ZZ$200,MATCH($E114,J!$A$1:$A$200,0),MATCH(F$5,J!$A$1:$ZZ$1,0))&lt;&gt;"",INDEX(J!$A$1:$ZZ$200,MATCH($E114,J!$A$1:$A$200,0),MATCH(F$5,J!$A$1:$ZZ$1,0)),NA()),NA()))</f>
        <v>#N/A</v>
      </c>
      <c r="G114" s="51" t="e">
        <f ca="1">IF(OR($E114&lt;$B$2,$E114&gt;$B$3),NA(),IFERROR(IF(INDEX(J!$A$1:$ZZ$200,MATCH($E114,J!$A$1:$A$200,0),MATCH(G$5,J!$A$1:$ZZ$1,0))&lt;&gt;"",INDEX(J!$A$1:$ZZ$200,MATCH($E114,J!$A$1:$A$200,0),MATCH(G$5,J!$A$1:$ZZ$1,0)),NA()),NA()))</f>
        <v>#N/A</v>
      </c>
      <c r="H114" s="51" t="e">
        <f ca="1">IF(OR($E114&lt;$B$2,$E114&gt;$B$3),NA(),IFERROR(IF(INDEX(J!$A$1:$ZZ$200,MATCH($E114,J!$A$1:$A$200,0),MATCH(H$5,J!$A$1:$ZZ$1,0))&lt;&gt;"",INDEX(J!$A$1:$ZZ$200,MATCH($E114,J!$A$1:$A$200,0),MATCH(H$5,J!$A$1:$ZZ$1,0)),NA()),NA()))</f>
        <v>#N/A</v>
      </c>
      <c r="I114" s="51" t="e">
        <f ca="1">IF(OR($E114&lt;$B$2,$E114&gt;$B$3),NA(),IFERROR(IF(INDEX(J!$A$1:$ZZ$200,MATCH($E114,J!$A$1:$A$200,0),MATCH(I$5,J!$A$1:$ZZ$1,0))&lt;&gt;"",INDEX(J!$A$1:$ZZ$200,MATCH($E114,J!$A$1:$A$200,0),MATCH(I$5,J!$A$1:$ZZ$1,0)),NA()),NA()))</f>
        <v>#N/A</v>
      </c>
      <c r="J114" s="51" t="e">
        <f ca="1">IF(OR($E114&lt;$B$2,$E114&gt;$B$3),NA(),IFERROR(IF(INDEX(J!$A$1:$ZZ$200,MATCH($E114,J!$A$1:$A$200,0),MATCH(J$5,J!$A$1:$ZZ$1,0))&lt;&gt;"",INDEX(J!$A$1:$ZZ$200,MATCH($E114,J!$A$1:$A$200,0),MATCH(J$5,J!$A$1:$ZZ$1,0)),NA()),NA()))</f>
        <v>#N/A</v>
      </c>
      <c r="K114" t="e">
        <f t="shared" si="18"/>
        <v>#N/A</v>
      </c>
      <c r="M114" t="e">
        <f t="shared" ca="1" si="15"/>
        <v>#N/A</v>
      </c>
      <c r="N114" t="str">
        <f t="shared" ca="1" si="19"/>
        <v/>
      </c>
      <c r="O114" t="e">
        <f ca="1">IF($R$3&lt;&gt;"",NA(),IF(OR($E114&lt;$B$2,$E114&gt;$B$3),NA(),IFERROR(IF(INDEX(J!$A$1:$ZZ$200,MATCH($E114,J!$A$1:$A$200,0),MATCH(O$5,J!$A$1:$ZZ$1,0))&lt;&gt;"",INDEX(J!$A$1:$ZZ$200,MATCH($E114,J!$A$1:$A$200,0),MATCH(O$5,J!$A$1:$ZZ$1,0)),NA()),NA())))</f>
        <v>#N/A</v>
      </c>
      <c r="P114" t="e">
        <f ca="1">IF($R$3&lt;&gt;"",NA(),IF(OR($E114&lt;$B$2,$E114&gt;$B$3),NA(),IFERROR(IF(INDEX(J!$A$1:$ZZ$200,MATCH($E114,J!$A$1:$A$200,0),MATCH(P$5,J!$A$1:$ZZ$1,0))&lt;&gt;"",INDEX(J!$A$1:$ZZ$200,MATCH($E114,J!$A$1:$A$200,0),MATCH(P$5,J!$A$1:$ZZ$1,0)),NA()),NA())))</f>
        <v>#N/A</v>
      </c>
      <c r="Q114" t="e">
        <f ca="1">IF($R$3&lt;&gt;"",NA(),IF(OR($E114&lt;$B$2,$E114&gt;$B$3),NA(),IFERROR(IF(INDEX(J!$A$1:$ZZ$200,MATCH($E114,J!$A$1:$A$200,0),MATCH(Q$5,J!$A$1:$ZZ$1,0))&lt;&gt;"",INDEX(J!$A$1:$ZZ$200,MATCH($E114,J!$A$1:$A$200,0),MATCH(Q$5,J!$A$1:$ZZ$1,0)),NA()),NA())))</f>
        <v>#N/A</v>
      </c>
      <c r="R114" t="e">
        <f t="shared" ca="1" si="16"/>
        <v>#N/A</v>
      </c>
      <c r="S114" t="e">
        <f t="shared" ca="1" si="17"/>
        <v>#N/A</v>
      </c>
    </row>
    <row r="115" spans="3:19">
      <c r="C115" t="e">
        <f t="shared" ca="1" si="13"/>
        <v>#N/A</v>
      </c>
      <c r="D115" t="str">
        <f t="shared" ca="1" si="14"/>
        <v/>
      </c>
      <c r="E115">
        <v>2078</v>
      </c>
      <c r="F115" s="51" t="e">
        <f ca="1">IF(OR($E115&lt;$B$2,$E115&gt;$B$3),NA(),IFERROR(IF(INDEX(J!$A$1:$ZZ$200,MATCH($E115,J!$A$1:$A$200,0),MATCH(F$5,J!$A$1:$ZZ$1,0))&lt;&gt;"",INDEX(J!$A$1:$ZZ$200,MATCH($E115,J!$A$1:$A$200,0),MATCH(F$5,J!$A$1:$ZZ$1,0)),NA()),NA()))</f>
        <v>#N/A</v>
      </c>
      <c r="G115" s="51" t="e">
        <f ca="1">IF(OR($E115&lt;$B$2,$E115&gt;$B$3),NA(),IFERROR(IF(INDEX(J!$A$1:$ZZ$200,MATCH($E115,J!$A$1:$A$200,0),MATCH(G$5,J!$A$1:$ZZ$1,0))&lt;&gt;"",INDEX(J!$A$1:$ZZ$200,MATCH($E115,J!$A$1:$A$200,0),MATCH(G$5,J!$A$1:$ZZ$1,0)),NA()),NA()))</f>
        <v>#N/A</v>
      </c>
      <c r="H115" s="51" t="e">
        <f ca="1">IF(OR($E115&lt;$B$2,$E115&gt;$B$3),NA(),IFERROR(IF(INDEX(J!$A$1:$ZZ$200,MATCH($E115,J!$A$1:$A$200,0),MATCH(H$5,J!$A$1:$ZZ$1,0))&lt;&gt;"",INDEX(J!$A$1:$ZZ$200,MATCH($E115,J!$A$1:$A$200,0),MATCH(H$5,J!$A$1:$ZZ$1,0)),NA()),NA()))</f>
        <v>#N/A</v>
      </c>
      <c r="I115" s="51" t="e">
        <f ca="1">IF(OR($E115&lt;$B$2,$E115&gt;$B$3),NA(),IFERROR(IF(INDEX(J!$A$1:$ZZ$200,MATCH($E115,J!$A$1:$A$200,0),MATCH(I$5,J!$A$1:$ZZ$1,0))&lt;&gt;"",INDEX(J!$A$1:$ZZ$200,MATCH($E115,J!$A$1:$A$200,0),MATCH(I$5,J!$A$1:$ZZ$1,0)),NA()),NA()))</f>
        <v>#N/A</v>
      </c>
      <c r="J115" s="51" t="e">
        <f ca="1">IF(OR($E115&lt;$B$2,$E115&gt;$B$3),NA(),IFERROR(IF(INDEX(J!$A$1:$ZZ$200,MATCH($E115,J!$A$1:$A$200,0),MATCH(J$5,J!$A$1:$ZZ$1,0))&lt;&gt;"",INDEX(J!$A$1:$ZZ$200,MATCH($E115,J!$A$1:$A$200,0),MATCH(J$5,J!$A$1:$ZZ$1,0)),NA()),NA()))</f>
        <v>#N/A</v>
      </c>
      <c r="K115" t="e">
        <f t="shared" si="18"/>
        <v>#N/A</v>
      </c>
      <c r="M115" t="e">
        <f t="shared" ca="1" si="15"/>
        <v>#N/A</v>
      </c>
      <c r="N115" t="str">
        <f t="shared" ca="1" si="19"/>
        <v/>
      </c>
      <c r="O115" t="e">
        <f ca="1">IF($R$3&lt;&gt;"",NA(),IF(OR($E115&lt;$B$2,$E115&gt;$B$3),NA(),IFERROR(IF(INDEX(J!$A$1:$ZZ$200,MATCH($E115,J!$A$1:$A$200,0),MATCH(O$5,J!$A$1:$ZZ$1,0))&lt;&gt;"",INDEX(J!$A$1:$ZZ$200,MATCH($E115,J!$A$1:$A$200,0),MATCH(O$5,J!$A$1:$ZZ$1,0)),NA()),NA())))</f>
        <v>#N/A</v>
      </c>
      <c r="P115" t="e">
        <f ca="1">IF($R$3&lt;&gt;"",NA(),IF(OR($E115&lt;$B$2,$E115&gt;$B$3),NA(),IFERROR(IF(INDEX(J!$A$1:$ZZ$200,MATCH($E115,J!$A$1:$A$200,0),MATCH(P$5,J!$A$1:$ZZ$1,0))&lt;&gt;"",INDEX(J!$A$1:$ZZ$200,MATCH($E115,J!$A$1:$A$200,0),MATCH(P$5,J!$A$1:$ZZ$1,0)),NA()),NA())))</f>
        <v>#N/A</v>
      </c>
      <c r="Q115" t="e">
        <f ca="1">IF($R$3&lt;&gt;"",NA(),IF(OR($E115&lt;$B$2,$E115&gt;$B$3),NA(),IFERROR(IF(INDEX(J!$A$1:$ZZ$200,MATCH($E115,J!$A$1:$A$200,0),MATCH(Q$5,J!$A$1:$ZZ$1,0))&lt;&gt;"",INDEX(J!$A$1:$ZZ$200,MATCH($E115,J!$A$1:$A$200,0),MATCH(Q$5,J!$A$1:$ZZ$1,0)),NA()),NA())))</f>
        <v>#N/A</v>
      </c>
      <c r="R115" t="e">
        <f t="shared" ca="1" si="16"/>
        <v>#N/A</v>
      </c>
      <c r="S115" t="e">
        <f t="shared" ca="1" si="17"/>
        <v>#N/A</v>
      </c>
    </row>
    <row r="116" spans="3:19">
      <c r="C116" t="e">
        <f t="shared" ca="1" si="13"/>
        <v>#N/A</v>
      </c>
      <c r="D116" t="str">
        <f t="shared" ca="1" si="14"/>
        <v/>
      </c>
      <c r="E116">
        <v>2079</v>
      </c>
      <c r="F116" s="51" t="e">
        <f ca="1">IF(OR($E116&lt;$B$2,$E116&gt;$B$3),NA(),IFERROR(IF(INDEX(J!$A$1:$ZZ$200,MATCH($E116,J!$A$1:$A$200,0),MATCH(F$5,J!$A$1:$ZZ$1,0))&lt;&gt;"",INDEX(J!$A$1:$ZZ$200,MATCH($E116,J!$A$1:$A$200,0),MATCH(F$5,J!$A$1:$ZZ$1,0)),NA()),NA()))</f>
        <v>#N/A</v>
      </c>
      <c r="G116" s="51" t="e">
        <f ca="1">IF(OR($E116&lt;$B$2,$E116&gt;$B$3),NA(),IFERROR(IF(INDEX(J!$A$1:$ZZ$200,MATCH($E116,J!$A$1:$A$200,0),MATCH(G$5,J!$A$1:$ZZ$1,0))&lt;&gt;"",INDEX(J!$A$1:$ZZ$200,MATCH($E116,J!$A$1:$A$200,0),MATCH(G$5,J!$A$1:$ZZ$1,0)),NA()),NA()))</f>
        <v>#N/A</v>
      </c>
      <c r="H116" s="51" t="e">
        <f ca="1">IF(OR($E116&lt;$B$2,$E116&gt;$B$3),NA(),IFERROR(IF(INDEX(J!$A$1:$ZZ$200,MATCH($E116,J!$A$1:$A$200,0),MATCH(H$5,J!$A$1:$ZZ$1,0))&lt;&gt;"",INDEX(J!$A$1:$ZZ$200,MATCH($E116,J!$A$1:$A$200,0),MATCH(H$5,J!$A$1:$ZZ$1,0)),NA()),NA()))</f>
        <v>#N/A</v>
      </c>
      <c r="I116" s="51" t="e">
        <f ca="1">IF(OR($E116&lt;$B$2,$E116&gt;$B$3),NA(),IFERROR(IF(INDEX(J!$A$1:$ZZ$200,MATCH($E116,J!$A$1:$A$200,0),MATCH(I$5,J!$A$1:$ZZ$1,0))&lt;&gt;"",INDEX(J!$A$1:$ZZ$200,MATCH($E116,J!$A$1:$A$200,0),MATCH(I$5,J!$A$1:$ZZ$1,0)),NA()),NA()))</f>
        <v>#N/A</v>
      </c>
      <c r="J116" s="51" t="e">
        <f ca="1">IF(OR($E116&lt;$B$2,$E116&gt;$B$3),NA(),IFERROR(IF(INDEX(J!$A$1:$ZZ$200,MATCH($E116,J!$A$1:$A$200,0),MATCH(J$5,J!$A$1:$ZZ$1,0))&lt;&gt;"",INDEX(J!$A$1:$ZZ$200,MATCH($E116,J!$A$1:$A$200,0),MATCH(J$5,J!$A$1:$ZZ$1,0)),NA()),NA()))</f>
        <v>#N/A</v>
      </c>
      <c r="K116" t="e">
        <f t="shared" si="18"/>
        <v>#N/A</v>
      </c>
      <c r="M116" t="e">
        <f t="shared" ca="1" si="15"/>
        <v>#N/A</v>
      </c>
      <c r="N116" t="str">
        <f t="shared" ca="1" si="19"/>
        <v/>
      </c>
      <c r="O116" t="e">
        <f ca="1">IF($R$3&lt;&gt;"",NA(),IF(OR($E116&lt;$B$2,$E116&gt;$B$3),NA(),IFERROR(IF(INDEX(J!$A$1:$ZZ$200,MATCH($E116,J!$A$1:$A$200,0),MATCH(O$5,J!$A$1:$ZZ$1,0))&lt;&gt;"",INDEX(J!$A$1:$ZZ$200,MATCH($E116,J!$A$1:$A$200,0),MATCH(O$5,J!$A$1:$ZZ$1,0)),NA()),NA())))</f>
        <v>#N/A</v>
      </c>
      <c r="P116" t="e">
        <f ca="1">IF($R$3&lt;&gt;"",NA(),IF(OR($E116&lt;$B$2,$E116&gt;$B$3),NA(),IFERROR(IF(INDEX(J!$A$1:$ZZ$200,MATCH($E116,J!$A$1:$A$200,0),MATCH(P$5,J!$A$1:$ZZ$1,0))&lt;&gt;"",INDEX(J!$A$1:$ZZ$200,MATCH($E116,J!$A$1:$A$200,0),MATCH(P$5,J!$A$1:$ZZ$1,0)),NA()),NA())))</f>
        <v>#N/A</v>
      </c>
      <c r="Q116" t="e">
        <f ca="1">IF($R$3&lt;&gt;"",NA(),IF(OR($E116&lt;$B$2,$E116&gt;$B$3),NA(),IFERROR(IF(INDEX(J!$A$1:$ZZ$200,MATCH($E116,J!$A$1:$A$200,0),MATCH(Q$5,J!$A$1:$ZZ$1,0))&lt;&gt;"",INDEX(J!$A$1:$ZZ$200,MATCH($E116,J!$A$1:$A$200,0),MATCH(Q$5,J!$A$1:$ZZ$1,0)),NA()),NA())))</f>
        <v>#N/A</v>
      </c>
      <c r="R116" t="e">
        <f t="shared" ca="1" si="16"/>
        <v>#N/A</v>
      </c>
      <c r="S116" t="e">
        <f t="shared" ca="1" si="17"/>
        <v>#N/A</v>
      </c>
    </row>
    <row r="117" spans="3:19">
      <c r="C117" t="e">
        <f t="shared" ca="1" si="13"/>
        <v>#N/A</v>
      </c>
      <c r="D117" t="str">
        <f t="shared" ca="1" si="14"/>
        <v/>
      </c>
      <c r="E117">
        <v>2080</v>
      </c>
      <c r="F117" s="51" t="e">
        <f ca="1">IF(OR($E117&lt;$B$2,$E117&gt;$B$3),NA(),IFERROR(IF(INDEX(J!$A$1:$ZZ$200,MATCH($E117,J!$A$1:$A$200,0),MATCH(F$5,J!$A$1:$ZZ$1,0))&lt;&gt;"",INDEX(J!$A$1:$ZZ$200,MATCH($E117,J!$A$1:$A$200,0),MATCH(F$5,J!$A$1:$ZZ$1,0)),NA()),NA()))</f>
        <v>#N/A</v>
      </c>
      <c r="G117" s="51" t="e">
        <f ca="1">IF(OR($E117&lt;$B$2,$E117&gt;$B$3),NA(),IFERROR(IF(INDEX(J!$A$1:$ZZ$200,MATCH($E117,J!$A$1:$A$200,0),MATCH(G$5,J!$A$1:$ZZ$1,0))&lt;&gt;"",INDEX(J!$A$1:$ZZ$200,MATCH($E117,J!$A$1:$A$200,0),MATCH(G$5,J!$A$1:$ZZ$1,0)),NA()),NA()))</f>
        <v>#N/A</v>
      </c>
      <c r="H117" s="51" t="e">
        <f ca="1">IF(OR($E117&lt;$B$2,$E117&gt;$B$3),NA(),IFERROR(IF(INDEX(J!$A$1:$ZZ$200,MATCH($E117,J!$A$1:$A$200,0),MATCH(H$5,J!$A$1:$ZZ$1,0))&lt;&gt;"",INDEX(J!$A$1:$ZZ$200,MATCH($E117,J!$A$1:$A$200,0),MATCH(H$5,J!$A$1:$ZZ$1,0)),NA()),NA()))</f>
        <v>#N/A</v>
      </c>
      <c r="I117" s="51" t="e">
        <f ca="1">IF(OR($E117&lt;$B$2,$E117&gt;$B$3),NA(),IFERROR(IF(INDEX(J!$A$1:$ZZ$200,MATCH($E117,J!$A$1:$A$200,0),MATCH(I$5,J!$A$1:$ZZ$1,0))&lt;&gt;"",INDEX(J!$A$1:$ZZ$200,MATCH($E117,J!$A$1:$A$200,0),MATCH(I$5,J!$A$1:$ZZ$1,0)),NA()),NA()))</f>
        <v>#N/A</v>
      </c>
      <c r="J117" s="51" t="e">
        <f ca="1">IF(OR($E117&lt;$B$2,$E117&gt;$B$3),NA(),IFERROR(IF(INDEX(J!$A$1:$ZZ$200,MATCH($E117,J!$A$1:$A$200,0),MATCH(J$5,J!$A$1:$ZZ$1,0))&lt;&gt;"",INDEX(J!$A$1:$ZZ$200,MATCH($E117,J!$A$1:$A$200,0),MATCH(J$5,J!$A$1:$ZZ$1,0)),NA()),NA()))</f>
        <v>#N/A</v>
      </c>
      <c r="K117" t="e">
        <f t="shared" si="18"/>
        <v>#N/A</v>
      </c>
      <c r="M117" t="e">
        <f t="shared" ca="1" si="15"/>
        <v>#N/A</v>
      </c>
      <c r="N117" t="str">
        <f t="shared" ca="1" si="19"/>
        <v/>
      </c>
      <c r="O117" t="e">
        <f ca="1">IF($R$3&lt;&gt;"",NA(),IF(OR($E117&lt;$B$2,$E117&gt;$B$3),NA(),IFERROR(IF(INDEX(J!$A$1:$ZZ$200,MATCH($E117,J!$A$1:$A$200,0),MATCH(O$5,J!$A$1:$ZZ$1,0))&lt;&gt;"",INDEX(J!$A$1:$ZZ$200,MATCH($E117,J!$A$1:$A$200,0),MATCH(O$5,J!$A$1:$ZZ$1,0)),NA()),NA())))</f>
        <v>#N/A</v>
      </c>
      <c r="P117" t="e">
        <f ca="1">IF($R$3&lt;&gt;"",NA(),IF(OR($E117&lt;$B$2,$E117&gt;$B$3),NA(),IFERROR(IF(INDEX(J!$A$1:$ZZ$200,MATCH($E117,J!$A$1:$A$200,0),MATCH(P$5,J!$A$1:$ZZ$1,0))&lt;&gt;"",INDEX(J!$A$1:$ZZ$200,MATCH($E117,J!$A$1:$A$200,0),MATCH(P$5,J!$A$1:$ZZ$1,0)),NA()),NA())))</f>
        <v>#N/A</v>
      </c>
      <c r="Q117" t="e">
        <f ca="1">IF($R$3&lt;&gt;"",NA(),IF(OR($E117&lt;$B$2,$E117&gt;$B$3),NA(),IFERROR(IF(INDEX(J!$A$1:$ZZ$200,MATCH($E117,J!$A$1:$A$200,0),MATCH(Q$5,J!$A$1:$ZZ$1,0))&lt;&gt;"",INDEX(J!$A$1:$ZZ$200,MATCH($E117,J!$A$1:$A$200,0),MATCH(Q$5,J!$A$1:$ZZ$1,0)),NA()),NA())))</f>
        <v>#N/A</v>
      </c>
      <c r="R117" t="e">
        <f t="shared" ca="1" si="16"/>
        <v>#N/A</v>
      </c>
      <c r="S117" t="e">
        <f t="shared" ca="1" si="17"/>
        <v>#N/A</v>
      </c>
    </row>
    <row r="118" spans="3:19">
      <c r="C118" t="e">
        <f t="shared" ca="1" si="13"/>
        <v>#N/A</v>
      </c>
      <c r="D118" t="str">
        <f t="shared" ca="1" si="14"/>
        <v/>
      </c>
      <c r="E118">
        <v>2081</v>
      </c>
      <c r="F118" s="51" t="e">
        <f ca="1">IF(OR($E118&lt;$B$2,$E118&gt;$B$3),NA(),IFERROR(IF(INDEX(J!$A$1:$ZZ$200,MATCH($E118,J!$A$1:$A$200,0),MATCH(F$5,J!$A$1:$ZZ$1,0))&lt;&gt;"",INDEX(J!$A$1:$ZZ$200,MATCH($E118,J!$A$1:$A$200,0),MATCH(F$5,J!$A$1:$ZZ$1,0)),NA()),NA()))</f>
        <v>#N/A</v>
      </c>
      <c r="G118" s="51" t="e">
        <f ca="1">IF(OR($E118&lt;$B$2,$E118&gt;$B$3),NA(),IFERROR(IF(INDEX(J!$A$1:$ZZ$200,MATCH($E118,J!$A$1:$A$200,0),MATCH(G$5,J!$A$1:$ZZ$1,0))&lt;&gt;"",INDEX(J!$A$1:$ZZ$200,MATCH($E118,J!$A$1:$A$200,0),MATCH(G$5,J!$A$1:$ZZ$1,0)),NA()),NA()))</f>
        <v>#N/A</v>
      </c>
      <c r="H118" s="51" t="e">
        <f ca="1">IF(OR($E118&lt;$B$2,$E118&gt;$B$3),NA(),IFERROR(IF(INDEX(J!$A$1:$ZZ$200,MATCH($E118,J!$A$1:$A$200,0),MATCH(H$5,J!$A$1:$ZZ$1,0))&lt;&gt;"",INDEX(J!$A$1:$ZZ$200,MATCH($E118,J!$A$1:$A$200,0),MATCH(H$5,J!$A$1:$ZZ$1,0)),NA()),NA()))</f>
        <v>#N/A</v>
      </c>
      <c r="I118" s="51" t="e">
        <f ca="1">IF(OR($E118&lt;$B$2,$E118&gt;$B$3),NA(),IFERROR(IF(INDEX(J!$A$1:$ZZ$200,MATCH($E118,J!$A$1:$A$200,0),MATCH(I$5,J!$A$1:$ZZ$1,0))&lt;&gt;"",INDEX(J!$A$1:$ZZ$200,MATCH($E118,J!$A$1:$A$200,0),MATCH(I$5,J!$A$1:$ZZ$1,0)),NA()),NA()))</f>
        <v>#N/A</v>
      </c>
      <c r="J118" s="51" t="e">
        <f ca="1">IF(OR($E118&lt;$B$2,$E118&gt;$B$3),NA(),IFERROR(IF(INDEX(J!$A$1:$ZZ$200,MATCH($E118,J!$A$1:$A$200,0),MATCH(J$5,J!$A$1:$ZZ$1,0))&lt;&gt;"",INDEX(J!$A$1:$ZZ$200,MATCH($E118,J!$A$1:$A$200,0),MATCH(J$5,J!$A$1:$ZZ$1,0)),NA()),NA()))</f>
        <v>#N/A</v>
      </c>
      <c r="K118" t="e">
        <f t="shared" si="18"/>
        <v>#N/A</v>
      </c>
      <c r="M118" t="e">
        <f t="shared" ca="1" si="15"/>
        <v>#N/A</v>
      </c>
      <c r="N118" t="str">
        <f t="shared" ca="1" si="19"/>
        <v/>
      </c>
      <c r="O118" t="e">
        <f ca="1">IF($R$3&lt;&gt;"",NA(),IF(OR($E118&lt;$B$2,$E118&gt;$B$3),NA(),IFERROR(IF(INDEX(J!$A$1:$ZZ$200,MATCH($E118,J!$A$1:$A$200,0),MATCH(O$5,J!$A$1:$ZZ$1,0))&lt;&gt;"",INDEX(J!$A$1:$ZZ$200,MATCH($E118,J!$A$1:$A$200,0),MATCH(O$5,J!$A$1:$ZZ$1,0)),NA()),NA())))</f>
        <v>#N/A</v>
      </c>
      <c r="P118" t="e">
        <f ca="1">IF($R$3&lt;&gt;"",NA(),IF(OR($E118&lt;$B$2,$E118&gt;$B$3),NA(),IFERROR(IF(INDEX(J!$A$1:$ZZ$200,MATCH($E118,J!$A$1:$A$200,0),MATCH(P$5,J!$A$1:$ZZ$1,0))&lt;&gt;"",INDEX(J!$A$1:$ZZ$200,MATCH($E118,J!$A$1:$A$200,0),MATCH(P$5,J!$A$1:$ZZ$1,0)),NA()),NA())))</f>
        <v>#N/A</v>
      </c>
      <c r="Q118" t="e">
        <f ca="1">IF($R$3&lt;&gt;"",NA(),IF(OR($E118&lt;$B$2,$E118&gt;$B$3),NA(),IFERROR(IF(INDEX(J!$A$1:$ZZ$200,MATCH($E118,J!$A$1:$A$200,0),MATCH(Q$5,J!$A$1:$ZZ$1,0))&lt;&gt;"",INDEX(J!$A$1:$ZZ$200,MATCH($E118,J!$A$1:$A$200,0),MATCH(Q$5,J!$A$1:$ZZ$1,0)),NA()),NA())))</f>
        <v>#N/A</v>
      </c>
      <c r="R118" t="e">
        <f t="shared" ca="1" si="16"/>
        <v>#N/A</v>
      </c>
      <c r="S118" t="e">
        <f t="shared" ca="1" si="17"/>
        <v>#N/A</v>
      </c>
    </row>
    <row r="119" spans="3:19">
      <c r="C119" t="e">
        <f t="shared" ca="1" si="13"/>
        <v>#N/A</v>
      </c>
      <c r="D119" t="str">
        <f t="shared" ca="1" si="14"/>
        <v/>
      </c>
      <c r="E119">
        <v>2082</v>
      </c>
      <c r="F119" s="51" t="e">
        <f ca="1">IF(OR($E119&lt;$B$2,$E119&gt;$B$3),NA(),IFERROR(IF(INDEX(J!$A$1:$ZZ$200,MATCH($E119,J!$A$1:$A$200,0),MATCH(F$5,J!$A$1:$ZZ$1,0))&lt;&gt;"",INDEX(J!$A$1:$ZZ$200,MATCH($E119,J!$A$1:$A$200,0),MATCH(F$5,J!$A$1:$ZZ$1,0)),NA()),NA()))</f>
        <v>#N/A</v>
      </c>
      <c r="G119" s="51" t="e">
        <f ca="1">IF(OR($E119&lt;$B$2,$E119&gt;$B$3),NA(),IFERROR(IF(INDEX(J!$A$1:$ZZ$200,MATCH($E119,J!$A$1:$A$200,0),MATCH(G$5,J!$A$1:$ZZ$1,0))&lt;&gt;"",INDEX(J!$A$1:$ZZ$200,MATCH($E119,J!$A$1:$A$200,0),MATCH(G$5,J!$A$1:$ZZ$1,0)),NA()),NA()))</f>
        <v>#N/A</v>
      </c>
      <c r="H119" s="51" t="e">
        <f ca="1">IF(OR($E119&lt;$B$2,$E119&gt;$B$3),NA(),IFERROR(IF(INDEX(J!$A$1:$ZZ$200,MATCH($E119,J!$A$1:$A$200,0),MATCH(H$5,J!$A$1:$ZZ$1,0))&lt;&gt;"",INDEX(J!$A$1:$ZZ$200,MATCH($E119,J!$A$1:$A$200,0),MATCH(H$5,J!$A$1:$ZZ$1,0)),NA()),NA()))</f>
        <v>#N/A</v>
      </c>
      <c r="I119" s="51" t="e">
        <f ca="1">IF(OR($E119&lt;$B$2,$E119&gt;$B$3),NA(),IFERROR(IF(INDEX(J!$A$1:$ZZ$200,MATCH($E119,J!$A$1:$A$200,0),MATCH(I$5,J!$A$1:$ZZ$1,0))&lt;&gt;"",INDEX(J!$A$1:$ZZ$200,MATCH($E119,J!$A$1:$A$200,0),MATCH(I$5,J!$A$1:$ZZ$1,0)),NA()),NA()))</f>
        <v>#N/A</v>
      </c>
      <c r="J119" s="51" t="e">
        <f ca="1">IF(OR($E119&lt;$B$2,$E119&gt;$B$3),NA(),IFERROR(IF(INDEX(J!$A$1:$ZZ$200,MATCH($E119,J!$A$1:$A$200,0),MATCH(J$5,J!$A$1:$ZZ$1,0))&lt;&gt;"",INDEX(J!$A$1:$ZZ$200,MATCH($E119,J!$A$1:$A$200,0),MATCH(J$5,J!$A$1:$ZZ$1,0)),NA()),NA()))</f>
        <v>#N/A</v>
      </c>
      <c r="K119" t="e">
        <f t="shared" si="18"/>
        <v>#N/A</v>
      </c>
      <c r="M119" t="e">
        <f t="shared" ca="1" si="15"/>
        <v>#N/A</v>
      </c>
      <c r="N119" t="str">
        <f t="shared" ca="1" si="19"/>
        <v/>
      </c>
      <c r="O119" t="e">
        <f ca="1">IF($R$3&lt;&gt;"",NA(),IF(OR($E119&lt;$B$2,$E119&gt;$B$3),NA(),IFERROR(IF(INDEX(J!$A$1:$ZZ$200,MATCH($E119,J!$A$1:$A$200,0),MATCH(O$5,J!$A$1:$ZZ$1,0))&lt;&gt;"",INDEX(J!$A$1:$ZZ$200,MATCH($E119,J!$A$1:$A$200,0),MATCH(O$5,J!$A$1:$ZZ$1,0)),NA()),NA())))</f>
        <v>#N/A</v>
      </c>
      <c r="P119" t="e">
        <f ca="1">IF($R$3&lt;&gt;"",NA(),IF(OR($E119&lt;$B$2,$E119&gt;$B$3),NA(),IFERROR(IF(INDEX(J!$A$1:$ZZ$200,MATCH($E119,J!$A$1:$A$200,0),MATCH(P$5,J!$A$1:$ZZ$1,0))&lt;&gt;"",INDEX(J!$A$1:$ZZ$200,MATCH($E119,J!$A$1:$A$200,0),MATCH(P$5,J!$A$1:$ZZ$1,0)),NA()),NA())))</f>
        <v>#N/A</v>
      </c>
      <c r="Q119" t="e">
        <f ca="1">IF($R$3&lt;&gt;"",NA(),IF(OR($E119&lt;$B$2,$E119&gt;$B$3),NA(),IFERROR(IF(INDEX(J!$A$1:$ZZ$200,MATCH($E119,J!$A$1:$A$200,0),MATCH(Q$5,J!$A$1:$ZZ$1,0))&lt;&gt;"",INDEX(J!$A$1:$ZZ$200,MATCH($E119,J!$A$1:$A$200,0),MATCH(Q$5,J!$A$1:$ZZ$1,0)),NA()),NA())))</f>
        <v>#N/A</v>
      </c>
      <c r="R119" t="e">
        <f t="shared" ca="1" si="16"/>
        <v>#N/A</v>
      </c>
      <c r="S119" t="e">
        <f t="shared" ca="1" si="17"/>
        <v>#N/A</v>
      </c>
    </row>
    <row r="120" spans="3:19">
      <c r="C120" t="e">
        <f t="shared" ca="1" si="13"/>
        <v>#N/A</v>
      </c>
      <c r="D120" t="str">
        <f t="shared" ca="1" si="14"/>
        <v/>
      </c>
      <c r="E120">
        <v>2083</v>
      </c>
      <c r="F120" s="51" t="e">
        <f ca="1">IF(OR($E120&lt;$B$2,$E120&gt;$B$3),NA(),IFERROR(IF(INDEX(J!$A$1:$ZZ$200,MATCH($E120,J!$A$1:$A$200,0),MATCH(F$5,J!$A$1:$ZZ$1,0))&lt;&gt;"",INDEX(J!$A$1:$ZZ$200,MATCH($E120,J!$A$1:$A$200,0),MATCH(F$5,J!$A$1:$ZZ$1,0)),NA()),NA()))</f>
        <v>#N/A</v>
      </c>
      <c r="G120" s="51" t="e">
        <f ca="1">IF(OR($E120&lt;$B$2,$E120&gt;$B$3),NA(),IFERROR(IF(INDEX(J!$A$1:$ZZ$200,MATCH($E120,J!$A$1:$A$200,0),MATCH(G$5,J!$A$1:$ZZ$1,0))&lt;&gt;"",INDEX(J!$A$1:$ZZ$200,MATCH($E120,J!$A$1:$A$200,0),MATCH(G$5,J!$A$1:$ZZ$1,0)),NA()),NA()))</f>
        <v>#N/A</v>
      </c>
      <c r="H120" s="51" t="e">
        <f ca="1">IF(OR($E120&lt;$B$2,$E120&gt;$B$3),NA(),IFERROR(IF(INDEX(J!$A$1:$ZZ$200,MATCH($E120,J!$A$1:$A$200,0),MATCH(H$5,J!$A$1:$ZZ$1,0))&lt;&gt;"",INDEX(J!$A$1:$ZZ$200,MATCH($E120,J!$A$1:$A$200,0),MATCH(H$5,J!$A$1:$ZZ$1,0)),NA()),NA()))</f>
        <v>#N/A</v>
      </c>
      <c r="I120" s="51" t="e">
        <f ca="1">IF(OR($E120&lt;$B$2,$E120&gt;$B$3),NA(),IFERROR(IF(INDEX(J!$A$1:$ZZ$200,MATCH($E120,J!$A$1:$A$200,0),MATCH(I$5,J!$A$1:$ZZ$1,0))&lt;&gt;"",INDEX(J!$A$1:$ZZ$200,MATCH($E120,J!$A$1:$A$200,0),MATCH(I$5,J!$A$1:$ZZ$1,0)),NA()),NA()))</f>
        <v>#N/A</v>
      </c>
      <c r="J120" s="51" t="e">
        <f ca="1">IF(OR($E120&lt;$B$2,$E120&gt;$B$3),NA(),IFERROR(IF(INDEX(J!$A$1:$ZZ$200,MATCH($E120,J!$A$1:$A$200,0),MATCH(J$5,J!$A$1:$ZZ$1,0))&lt;&gt;"",INDEX(J!$A$1:$ZZ$200,MATCH($E120,J!$A$1:$A$200,0),MATCH(J$5,J!$A$1:$ZZ$1,0)),NA()),NA()))</f>
        <v>#N/A</v>
      </c>
      <c r="K120" t="e">
        <f t="shared" si="18"/>
        <v>#N/A</v>
      </c>
      <c r="M120" t="e">
        <f t="shared" ca="1" si="15"/>
        <v>#N/A</v>
      </c>
      <c r="N120" t="str">
        <f t="shared" ca="1" si="19"/>
        <v/>
      </c>
      <c r="O120" t="e">
        <f ca="1">IF($R$3&lt;&gt;"",NA(),IF(OR($E120&lt;$B$2,$E120&gt;$B$3),NA(),IFERROR(IF(INDEX(J!$A$1:$ZZ$200,MATCH($E120,J!$A$1:$A$200,0),MATCH(O$5,J!$A$1:$ZZ$1,0))&lt;&gt;"",INDEX(J!$A$1:$ZZ$200,MATCH($E120,J!$A$1:$A$200,0),MATCH(O$5,J!$A$1:$ZZ$1,0)),NA()),NA())))</f>
        <v>#N/A</v>
      </c>
      <c r="P120" t="e">
        <f ca="1">IF($R$3&lt;&gt;"",NA(),IF(OR($E120&lt;$B$2,$E120&gt;$B$3),NA(),IFERROR(IF(INDEX(J!$A$1:$ZZ$200,MATCH($E120,J!$A$1:$A$200,0),MATCH(P$5,J!$A$1:$ZZ$1,0))&lt;&gt;"",INDEX(J!$A$1:$ZZ$200,MATCH($E120,J!$A$1:$A$200,0),MATCH(P$5,J!$A$1:$ZZ$1,0)),NA()),NA())))</f>
        <v>#N/A</v>
      </c>
      <c r="Q120" t="e">
        <f ca="1">IF($R$3&lt;&gt;"",NA(),IF(OR($E120&lt;$B$2,$E120&gt;$B$3),NA(),IFERROR(IF(INDEX(J!$A$1:$ZZ$200,MATCH($E120,J!$A$1:$A$200,0),MATCH(Q$5,J!$A$1:$ZZ$1,0))&lt;&gt;"",INDEX(J!$A$1:$ZZ$200,MATCH($E120,J!$A$1:$A$200,0),MATCH(Q$5,J!$A$1:$ZZ$1,0)),NA()),NA())))</f>
        <v>#N/A</v>
      </c>
      <c r="R120" t="e">
        <f t="shared" ca="1" si="16"/>
        <v>#N/A</v>
      </c>
      <c r="S120" t="e">
        <f t="shared" ca="1" si="17"/>
        <v>#N/A</v>
      </c>
    </row>
    <row r="121" spans="3:19">
      <c r="C121" t="e">
        <f t="shared" ca="1" si="13"/>
        <v>#N/A</v>
      </c>
      <c r="D121" t="str">
        <f t="shared" ca="1" si="14"/>
        <v/>
      </c>
      <c r="E121">
        <v>2084</v>
      </c>
      <c r="F121" s="51" t="e">
        <f ca="1">IF(OR($E121&lt;$B$2,$E121&gt;$B$3),NA(),IFERROR(IF(INDEX(J!$A$1:$ZZ$200,MATCH($E121,J!$A$1:$A$200,0),MATCH(F$5,J!$A$1:$ZZ$1,0))&lt;&gt;"",INDEX(J!$A$1:$ZZ$200,MATCH($E121,J!$A$1:$A$200,0),MATCH(F$5,J!$A$1:$ZZ$1,0)),NA()),NA()))</f>
        <v>#N/A</v>
      </c>
      <c r="G121" s="51" t="e">
        <f ca="1">IF(OR($E121&lt;$B$2,$E121&gt;$B$3),NA(),IFERROR(IF(INDEX(J!$A$1:$ZZ$200,MATCH($E121,J!$A$1:$A$200,0),MATCH(G$5,J!$A$1:$ZZ$1,0))&lt;&gt;"",INDEX(J!$A$1:$ZZ$200,MATCH($E121,J!$A$1:$A$200,0),MATCH(G$5,J!$A$1:$ZZ$1,0)),NA()),NA()))</f>
        <v>#N/A</v>
      </c>
      <c r="H121" s="51" t="e">
        <f ca="1">IF(OR($E121&lt;$B$2,$E121&gt;$B$3),NA(),IFERROR(IF(INDEX(J!$A$1:$ZZ$200,MATCH($E121,J!$A$1:$A$200,0),MATCH(H$5,J!$A$1:$ZZ$1,0))&lt;&gt;"",INDEX(J!$A$1:$ZZ$200,MATCH($E121,J!$A$1:$A$200,0),MATCH(H$5,J!$A$1:$ZZ$1,0)),NA()),NA()))</f>
        <v>#N/A</v>
      </c>
      <c r="I121" s="51" t="e">
        <f ca="1">IF(OR($E121&lt;$B$2,$E121&gt;$B$3),NA(),IFERROR(IF(INDEX(J!$A$1:$ZZ$200,MATCH($E121,J!$A$1:$A$200,0),MATCH(I$5,J!$A$1:$ZZ$1,0))&lt;&gt;"",INDEX(J!$A$1:$ZZ$200,MATCH($E121,J!$A$1:$A$200,0),MATCH(I$5,J!$A$1:$ZZ$1,0)),NA()),NA()))</f>
        <v>#N/A</v>
      </c>
      <c r="J121" s="51" t="e">
        <f ca="1">IF(OR($E121&lt;$B$2,$E121&gt;$B$3),NA(),IFERROR(IF(INDEX(J!$A$1:$ZZ$200,MATCH($E121,J!$A$1:$A$200,0),MATCH(J$5,J!$A$1:$ZZ$1,0))&lt;&gt;"",INDEX(J!$A$1:$ZZ$200,MATCH($E121,J!$A$1:$A$200,0),MATCH(J$5,J!$A$1:$ZZ$1,0)),NA()),NA()))</f>
        <v>#N/A</v>
      </c>
      <c r="K121" t="e">
        <f t="shared" si="18"/>
        <v>#N/A</v>
      </c>
      <c r="M121" t="e">
        <f t="shared" ca="1" si="15"/>
        <v>#N/A</v>
      </c>
      <c r="N121" t="str">
        <f t="shared" ca="1" si="19"/>
        <v/>
      </c>
      <c r="O121" t="e">
        <f ca="1">IF($R$3&lt;&gt;"",NA(),IF(OR($E121&lt;$B$2,$E121&gt;$B$3),NA(),IFERROR(IF(INDEX(J!$A$1:$ZZ$200,MATCH($E121,J!$A$1:$A$200,0),MATCH(O$5,J!$A$1:$ZZ$1,0))&lt;&gt;"",INDEX(J!$A$1:$ZZ$200,MATCH($E121,J!$A$1:$A$200,0),MATCH(O$5,J!$A$1:$ZZ$1,0)),NA()),NA())))</f>
        <v>#N/A</v>
      </c>
      <c r="P121" t="e">
        <f ca="1">IF($R$3&lt;&gt;"",NA(),IF(OR($E121&lt;$B$2,$E121&gt;$B$3),NA(),IFERROR(IF(INDEX(J!$A$1:$ZZ$200,MATCH($E121,J!$A$1:$A$200,0),MATCH(P$5,J!$A$1:$ZZ$1,0))&lt;&gt;"",INDEX(J!$A$1:$ZZ$200,MATCH($E121,J!$A$1:$A$200,0),MATCH(P$5,J!$A$1:$ZZ$1,0)),NA()),NA())))</f>
        <v>#N/A</v>
      </c>
      <c r="Q121" t="e">
        <f ca="1">IF($R$3&lt;&gt;"",NA(),IF(OR($E121&lt;$B$2,$E121&gt;$B$3),NA(),IFERROR(IF(INDEX(J!$A$1:$ZZ$200,MATCH($E121,J!$A$1:$A$200,0),MATCH(Q$5,J!$A$1:$ZZ$1,0))&lt;&gt;"",INDEX(J!$A$1:$ZZ$200,MATCH($E121,J!$A$1:$A$200,0),MATCH(Q$5,J!$A$1:$ZZ$1,0)),NA()),NA())))</f>
        <v>#N/A</v>
      </c>
      <c r="R121" t="e">
        <f t="shared" ca="1" si="16"/>
        <v>#N/A</v>
      </c>
      <c r="S121" t="e">
        <f t="shared" ca="1" si="17"/>
        <v>#N/A</v>
      </c>
    </row>
    <row r="122" spans="3:19">
      <c r="C122" t="e">
        <f t="shared" ca="1" si="13"/>
        <v>#N/A</v>
      </c>
      <c r="D122" t="str">
        <f t="shared" ca="1" si="14"/>
        <v/>
      </c>
      <c r="E122">
        <v>2085</v>
      </c>
      <c r="F122" s="51" t="e">
        <f ca="1">IF(OR($E122&lt;$B$2,$E122&gt;$B$3),NA(),IFERROR(IF(INDEX(J!$A$1:$ZZ$200,MATCH($E122,J!$A$1:$A$200,0),MATCH(F$5,J!$A$1:$ZZ$1,0))&lt;&gt;"",INDEX(J!$A$1:$ZZ$200,MATCH($E122,J!$A$1:$A$200,0),MATCH(F$5,J!$A$1:$ZZ$1,0)),NA()),NA()))</f>
        <v>#N/A</v>
      </c>
      <c r="G122" s="51" t="e">
        <f ca="1">IF(OR($E122&lt;$B$2,$E122&gt;$B$3),NA(),IFERROR(IF(INDEX(J!$A$1:$ZZ$200,MATCH($E122,J!$A$1:$A$200,0),MATCH(G$5,J!$A$1:$ZZ$1,0))&lt;&gt;"",INDEX(J!$A$1:$ZZ$200,MATCH($E122,J!$A$1:$A$200,0),MATCH(G$5,J!$A$1:$ZZ$1,0)),NA()),NA()))</f>
        <v>#N/A</v>
      </c>
      <c r="H122" s="51" t="e">
        <f ca="1">IF(OR($E122&lt;$B$2,$E122&gt;$B$3),NA(),IFERROR(IF(INDEX(J!$A$1:$ZZ$200,MATCH($E122,J!$A$1:$A$200,0),MATCH(H$5,J!$A$1:$ZZ$1,0))&lt;&gt;"",INDEX(J!$A$1:$ZZ$200,MATCH($E122,J!$A$1:$A$200,0),MATCH(H$5,J!$A$1:$ZZ$1,0)),NA()),NA()))</f>
        <v>#N/A</v>
      </c>
      <c r="I122" s="51" t="e">
        <f ca="1">IF(OR($E122&lt;$B$2,$E122&gt;$B$3),NA(),IFERROR(IF(INDEX(J!$A$1:$ZZ$200,MATCH($E122,J!$A$1:$A$200,0),MATCH(I$5,J!$A$1:$ZZ$1,0))&lt;&gt;"",INDEX(J!$A$1:$ZZ$200,MATCH($E122,J!$A$1:$A$200,0),MATCH(I$5,J!$A$1:$ZZ$1,0)),NA()),NA()))</f>
        <v>#N/A</v>
      </c>
      <c r="J122" s="51" t="e">
        <f ca="1">IF(OR($E122&lt;$B$2,$E122&gt;$B$3),NA(),IFERROR(IF(INDEX(J!$A$1:$ZZ$200,MATCH($E122,J!$A$1:$A$200,0),MATCH(J$5,J!$A$1:$ZZ$1,0))&lt;&gt;"",INDEX(J!$A$1:$ZZ$200,MATCH($E122,J!$A$1:$A$200,0),MATCH(J$5,J!$A$1:$ZZ$1,0)),NA()),NA()))</f>
        <v>#N/A</v>
      </c>
      <c r="K122" t="e">
        <f t="shared" si="18"/>
        <v>#N/A</v>
      </c>
      <c r="M122" t="e">
        <f t="shared" ca="1" si="15"/>
        <v>#N/A</v>
      </c>
      <c r="N122" t="str">
        <f t="shared" ca="1" si="19"/>
        <v/>
      </c>
      <c r="O122" t="e">
        <f ca="1">IF($R$3&lt;&gt;"",NA(),IF(OR($E122&lt;$B$2,$E122&gt;$B$3),NA(),IFERROR(IF(INDEX(J!$A$1:$ZZ$200,MATCH($E122,J!$A$1:$A$200,0),MATCH(O$5,J!$A$1:$ZZ$1,0))&lt;&gt;"",INDEX(J!$A$1:$ZZ$200,MATCH($E122,J!$A$1:$A$200,0),MATCH(O$5,J!$A$1:$ZZ$1,0)),NA()),NA())))</f>
        <v>#N/A</v>
      </c>
      <c r="P122" t="e">
        <f ca="1">IF($R$3&lt;&gt;"",NA(),IF(OR($E122&lt;$B$2,$E122&gt;$B$3),NA(),IFERROR(IF(INDEX(J!$A$1:$ZZ$200,MATCH($E122,J!$A$1:$A$200,0),MATCH(P$5,J!$A$1:$ZZ$1,0))&lt;&gt;"",INDEX(J!$A$1:$ZZ$200,MATCH($E122,J!$A$1:$A$200,0),MATCH(P$5,J!$A$1:$ZZ$1,0)),NA()),NA())))</f>
        <v>#N/A</v>
      </c>
      <c r="Q122" t="e">
        <f ca="1">IF($R$3&lt;&gt;"",NA(),IF(OR($E122&lt;$B$2,$E122&gt;$B$3),NA(),IFERROR(IF(INDEX(J!$A$1:$ZZ$200,MATCH($E122,J!$A$1:$A$200,0),MATCH(Q$5,J!$A$1:$ZZ$1,0))&lt;&gt;"",INDEX(J!$A$1:$ZZ$200,MATCH($E122,J!$A$1:$A$200,0),MATCH(Q$5,J!$A$1:$ZZ$1,0)),NA()),NA())))</f>
        <v>#N/A</v>
      </c>
      <c r="R122" t="e">
        <f t="shared" ca="1" si="16"/>
        <v>#N/A</v>
      </c>
      <c r="S122" t="e">
        <f t="shared" ca="1" si="17"/>
        <v>#N/A</v>
      </c>
    </row>
    <row r="123" spans="3:19">
      <c r="C123" t="e">
        <f t="shared" ca="1" si="13"/>
        <v>#N/A</v>
      </c>
      <c r="D123" t="str">
        <f t="shared" ca="1" si="14"/>
        <v/>
      </c>
      <c r="E123">
        <v>2086</v>
      </c>
      <c r="F123" s="51" t="e">
        <f ca="1">IF(OR($E123&lt;$B$2,$E123&gt;$B$3),NA(),IFERROR(IF(INDEX(J!$A$1:$ZZ$200,MATCH($E123,J!$A$1:$A$200,0),MATCH(F$5,J!$A$1:$ZZ$1,0))&lt;&gt;"",INDEX(J!$A$1:$ZZ$200,MATCH($E123,J!$A$1:$A$200,0),MATCH(F$5,J!$A$1:$ZZ$1,0)),NA()),NA()))</f>
        <v>#N/A</v>
      </c>
      <c r="G123" s="51" t="e">
        <f ca="1">IF(OR($E123&lt;$B$2,$E123&gt;$B$3),NA(),IFERROR(IF(INDEX(J!$A$1:$ZZ$200,MATCH($E123,J!$A$1:$A$200,0),MATCH(G$5,J!$A$1:$ZZ$1,0))&lt;&gt;"",INDEX(J!$A$1:$ZZ$200,MATCH($E123,J!$A$1:$A$200,0),MATCH(G$5,J!$A$1:$ZZ$1,0)),NA()),NA()))</f>
        <v>#N/A</v>
      </c>
      <c r="H123" s="51" t="e">
        <f ca="1">IF(OR($E123&lt;$B$2,$E123&gt;$B$3),NA(),IFERROR(IF(INDEX(J!$A$1:$ZZ$200,MATCH($E123,J!$A$1:$A$200,0),MATCH(H$5,J!$A$1:$ZZ$1,0))&lt;&gt;"",INDEX(J!$A$1:$ZZ$200,MATCH($E123,J!$A$1:$A$200,0),MATCH(H$5,J!$A$1:$ZZ$1,0)),NA()),NA()))</f>
        <v>#N/A</v>
      </c>
      <c r="I123" s="51" t="e">
        <f ca="1">IF(OR($E123&lt;$B$2,$E123&gt;$B$3),NA(),IFERROR(IF(INDEX(J!$A$1:$ZZ$200,MATCH($E123,J!$A$1:$A$200,0),MATCH(I$5,J!$A$1:$ZZ$1,0))&lt;&gt;"",INDEX(J!$A$1:$ZZ$200,MATCH($E123,J!$A$1:$A$200,0),MATCH(I$5,J!$A$1:$ZZ$1,0)),NA()),NA()))</f>
        <v>#N/A</v>
      </c>
      <c r="J123" s="51" t="e">
        <f ca="1">IF(OR($E123&lt;$B$2,$E123&gt;$B$3),NA(),IFERROR(IF(INDEX(J!$A$1:$ZZ$200,MATCH($E123,J!$A$1:$A$200,0),MATCH(J$5,J!$A$1:$ZZ$1,0))&lt;&gt;"",INDEX(J!$A$1:$ZZ$200,MATCH($E123,J!$A$1:$A$200,0),MATCH(J$5,J!$A$1:$ZZ$1,0)),NA()),NA()))</f>
        <v>#N/A</v>
      </c>
      <c r="K123" t="e">
        <f t="shared" si="18"/>
        <v>#N/A</v>
      </c>
      <c r="M123" t="e">
        <f t="shared" ca="1" si="15"/>
        <v>#N/A</v>
      </c>
      <c r="N123" t="str">
        <f t="shared" ca="1" si="19"/>
        <v/>
      </c>
      <c r="O123" t="e">
        <f ca="1">IF($R$3&lt;&gt;"",NA(),IF(OR($E123&lt;$B$2,$E123&gt;$B$3),NA(),IFERROR(IF(INDEX(J!$A$1:$ZZ$200,MATCH($E123,J!$A$1:$A$200,0),MATCH(O$5,J!$A$1:$ZZ$1,0))&lt;&gt;"",INDEX(J!$A$1:$ZZ$200,MATCH($E123,J!$A$1:$A$200,0),MATCH(O$5,J!$A$1:$ZZ$1,0)),NA()),NA())))</f>
        <v>#N/A</v>
      </c>
      <c r="P123" t="e">
        <f ca="1">IF($R$3&lt;&gt;"",NA(),IF(OR($E123&lt;$B$2,$E123&gt;$B$3),NA(),IFERROR(IF(INDEX(J!$A$1:$ZZ$200,MATCH($E123,J!$A$1:$A$200,0),MATCH(P$5,J!$A$1:$ZZ$1,0))&lt;&gt;"",INDEX(J!$A$1:$ZZ$200,MATCH($E123,J!$A$1:$A$200,0),MATCH(P$5,J!$A$1:$ZZ$1,0)),NA()),NA())))</f>
        <v>#N/A</v>
      </c>
      <c r="Q123" t="e">
        <f ca="1">IF($R$3&lt;&gt;"",NA(),IF(OR($E123&lt;$B$2,$E123&gt;$B$3),NA(),IFERROR(IF(INDEX(J!$A$1:$ZZ$200,MATCH($E123,J!$A$1:$A$200,0),MATCH(Q$5,J!$A$1:$ZZ$1,0))&lt;&gt;"",INDEX(J!$A$1:$ZZ$200,MATCH($E123,J!$A$1:$A$200,0),MATCH(Q$5,J!$A$1:$ZZ$1,0)),NA()),NA())))</f>
        <v>#N/A</v>
      </c>
      <c r="R123" t="e">
        <f t="shared" ca="1" si="16"/>
        <v>#N/A</v>
      </c>
      <c r="S123" t="e">
        <f t="shared" ca="1" si="17"/>
        <v>#N/A</v>
      </c>
    </row>
    <row r="124" spans="3:19">
      <c r="C124" t="e">
        <f t="shared" ca="1" si="13"/>
        <v>#N/A</v>
      </c>
      <c r="D124" t="str">
        <f t="shared" ca="1" si="14"/>
        <v/>
      </c>
      <c r="E124">
        <v>2087</v>
      </c>
      <c r="F124" s="51" t="e">
        <f ca="1">IF(OR($E124&lt;$B$2,$E124&gt;$B$3),NA(),IFERROR(IF(INDEX(J!$A$1:$ZZ$200,MATCH($E124,J!$A$1:$A$200,0),MATCH(F$5,J!$A$1:$ZZ$1,0))&lt;&gt;"",INDEX(J!$A$1:$ZZ$200,MATCH($E124,J!$A$1:$A$200,0),MATCH(F$5,J!$A$1:$ZZ$1,0)),NA()),NA()))</f>
        <v>#N/A</v>
      </c>
      <c r="G124" s="51" t="e">
        <f ca="1">IF(OR($E124&lt;$B$2,$E124&gt;$B$3),NA(),IFERROR(IF(INDEX(J!$A$1:$ZZ$200,MATCH($E124,J!$A$1:$A$200,0),MATCH(G$5,J!$A$1:$ZZ$1,0))&lt;&gt;"",INDEX(J!$A$1:$ZZ$200,MATCH($E124,J!$A$1:$A$200,0),MATCH(G$5,J!$A$1:$ZZ$1,0)),NA()),NA()))</f>
        <v>#N/A</v>
      </c>
      <c r="H124" s="51" t="e">
        <f ca="1">IF(OR($E124&lt;$B$2,$E124&gt;$B$3),NA(),IFERROR(IF(INDEX(J!$A$1:$ZZ$200,MATCH($E124,J!$A$1:$A$200,0),MATCH(H$5,J!$A$1:$ZZ$1,0))&lt;&gt;"",INDEX(J!$A$1:$ZZ$200,MATCH($E124,J!$A$1:$A$200,0),MATCH(H$5,J!$A$1:$ZZ$1,0)),NA()),NA()))</f>
        <v>#N/A</v>
      </c>
      <c r="I124" s="51" t="e">
        <f ca="1">IF(OR($E124&lt;$B$2,$E124&gt;$B$3),NA(),IFERROR(IF(INDEX(J!$A$1:$ZZ$200,MATCH($E124,J!$A$1:$A$200,0),MATCH(I$5,J!$A$1:$ZZ$1,0))&lt;&gt;"",INDEX(J!$A$1:$ZZ$200,MATCH($E124,J!$A$1:$A$200,0),MATCH(I$5,J!$A$1:$ZZ$1,0)),NA()),NA()))</f>
        <v>#N/A</v>
      </c>
      <c r="J124" s="51" t="e">
        <f ca="1">IF(OR($E124&lt;$B$2,$E124&gt;$B$3),NA(),IFERROR(IF(INDEX(J!$A$1:$ZZ$200,MATCH($E124,J!$A$1:$A$200,0),MATCH(J$5,J!$A$1:$ZZ$1,0))&lt;&gt;"",INDEX(J!$A$1:$ZZ$200,MATCH($E124,J!$A$1:$A$200,0),MATCH(J$5,J!$A$1:$ZZ$1,0)),NA()),NA()))</f>
        <v>#N/A</v>
      </c>
      <c r="K124" t="e">
        <f t="shared" si="18"/>
        <v>#N/A</v>
      </c>
      <c r="M124" t="e">
        <f t="shared" ca="1" si="15"/>
        <v>#N/A</v>
      </c>
      <c r="N124" t="str">
        <f t="shared" ca="1" si="19"/>
        <v/>
      </c>
      <c r="O124" t="e">
        <f ca="1">IF($R$3&lt;&gt;"",NA(),IF(OR($E124&lt;$B$2,$E124&gt;$B$3),NA(),IFERROR(IF(INDEX(J!$A$1:$ZZ$200,MATCH($E124,J!$A$1:$A$200,0),MATCH(O$5,J!$A$1:$ZZ$1,0))&lt;&gt;"",INDEX(J!$A$1:$ZZ$200,MATCH($E124,J!$A$1:$A$200,0),MATCH(O$5,J!$A$1:$ZZ$1,0)),NA()),NA())))</f>
        <v>#N/A</v>
      </c>
      <c r="P124" t="e">
        <f ca="1">IF($R$3&lt;&gt;"",NA(),IF(OR($E124&lt;$B$2,$E124&gt;$B$3),NA(),IFERROR(IF(INDEX(J!$A$1:$ZZ$200,MATCH($E124,J!$A$1:$A$200,0),MATCH(P$5,J!$A$1:$ZZ$1,0))&lt;&gt;"",INDEX(J!$A$1:$ZZ$200,MATCH($E124,J!$A$1:$A$200,0),MATCH(P$5,J!$A$1:$ZZ$1,0)),NA()),NA())))</f>
        <v>#N/A</v>
      </c>
      <c r="Q124" t="e">
        <f ca="1">IF($R$3&lt;&gt;"",NA(),IF(OR($E124&lt;$B$2,$E124&gt;$B$3),NA(),IFERROR(IF(INDEX(J!$A$1:$ZZ$200,MATCH($E124,J!$A$1:$A$200,0),MATCH(Q$5,J!$A$1:$ZZ$1,0))&lt;&gt;"",INDEX(J!$A$1:$ZZ$200,MATCH($E124,J!$A$1:$A$200,0),MATCH(Q$5,J!$A$1:$ZZ$1,0)),NA()),NA())))</f>
        <v>#N/A</v>
      </c>
      <c r="R124" t="e">
        <f t="shared" ca="1" si="16"/>
        <v>#N/A</v>
      </c>
      <c r="S124" t="e">
        <f t="shared" ca="1" si="17"/>
        <v>#N/A</v>
      </c>
    </row>
    <row r="125" spans="3:19">
      <c r="C125" t="e">
        <f t="shared" ca="1" si="13"/>
        <v>#N/A</v>
      </c>
      <c r="D125" t="str">
        <f t="shared" ca="1" si="14"/>
        <v/>
      </c>
      <c r="E125">
        <v>2088</v>
      </c>
      <c r="F125" s="51" t="e">
        <f ca="1">IF(OR($E125&lt;$B$2,$E125&gt;$B$3),NA(),IFERROR(IF(INDEX(J!$A$1:$ZZ$200,MATCH($E125,J!$A$1:$A$200,0),MATCH(F$5,J!$A$1:$ZZ$1,0))&lt;&gt;"",INDEX(J!$A$1:$ZZ$200,MATCH($E125,J!$A$1:$A$200,0),MATCH(F$5,J!$A$1:$ZZ$1,0)),NA()),NA()))</f>
        <v>#N/A</v>
      </c>
      <c r="G125" s="51" t="e">
        <f ca="1">IF(OR($E125&lt;$B$2,$E125&gt;$B$3),NA(),IFERROR(IF(INDEX(J!$A$1:$ZZ$200,MATCH($E125,J!$A$1:$A$200,0),MATCH(G$5,J!$A$1:$ZZ$1,0))&lt;&gt;"",INDEX(J!$A$1:$ZZ$200,MATCH($E125,J!$A$1:$A$200,0),MATCH(G$5,J!$A$1:$ZZ$1,0)),NA()),NA()))</f>
        <v>#N/A</v>
      </c>
      <c r="H125" s="51" t="e">
        <f ca="1">IF(OR($E125&lt;$B$2,$E125&gt;$B$3),NA(),IFERROR(IF(INDEX(J!$A$1:$ZZ$200,MATCH($E125,J!$A$1:$A$200,0),MATCH(H$5,J!$A$1:$ZZ$1,0))&lt;&gt;"",INDEX(J!$A$1:$ZZ$200,MATCH($E125,J!$A$1:$A$200,0),MATCH(H$5,J!$A$1:$ZZ$1,0)),NA()),NA()))</f>
        <v>#N/A</v>
      </c>
      <c r="I125" s="51" t="e">
        <f ca="1">IF(OR($E125&lt;$B$2,$E125&gt;$B$3),NA(),IFERROR(IF(INDEX(J!$A$1:$ZZ$200,MATCH($E125,J!$A$1:$A$200,0),MATCH(I$5,J!$A$1:$ZZ$1,0))&lt;&gt;"",INDEX(J!$A$1:$ZZ$200,MATCH($E125,J!$A$1:$A$200,0),MATCH(I$5,J!$A$1:$ZZ$1,0)),NA()),NA()))</f>
        <v>#N/A</v>
      </c>
      <c r="J125" s="51" t="e">
        <f ca="1">IF(OR($E125&lt;$B$2,$E125&gt;$B$3),NA(),IFERROR(IF(INDEX(J!$A$1:$ZZ$200,MATCH($E125,J!$A$1:$A$200,0),MATCH(J$5,J!$A$1:$ZZ$1,0))&lt;&gt;"",INDEX(J!$A$1:$ZZ$200,MATCH($E125,J!$A$1:$A$200,0),MATCH(J$5,J!$A$1:$ZZ$1,0)),NA()),NA()))</f>
        <v>#N/A</v>
      </c>
      <c r="K125" t="e">
        <f t="shared" si="18"/>
        <v>#N/A</v>
      </c>
      <c r="M125" t="e">
        <f t="shared" ca="1" si="15"/>
        <v>#N/A</v>
      </c>
      <c r="N125" t="str">
        <f t="shared" ca="1" si="19"/>
        <v/>
      </c>
      <c r="O125" t="e">
        <f ca="1">IF($R$3&lt;&gt;"",NA(),IF(OR($E125&lt;$B$2,$E125&gt;$B$3),NA(),IFERROR(IF(INDEX(J!$A$1:$ZZ$200,MATCH($E125,J!$A$1:$A$200,0),MATCH(O$5,J!$A$1:$ZZ$1,0))&lt;&gt;"",INDEX(J!$A$1:$ZZ$200,MATCH($E125,J!$A$1:$A$200,0),MATCH(O$5,J!$A$1:$ZZ$1,0)),NA()),NA())))</f>
        <v>#N/A</v>
      </c>
      <c r="P125" t="e">
        <f ca="1">IF($R$3&lt;&gt;"",NA(),IF(OR($E125&lt;$B$2,$E125&gt;$B$3),NA(),IFERROR(IF(INDEX(J!$A$1:$ZZ$200,MATCH($E125,J!$A$1:$A$200,0),MATCH(P$5,J!$A$1:$ZZ$1,0))&lt;&gt;"",INDEX(J!$A$1:$ZZ$200,MATCH($E125,J!$A$1:$A$200,0),MATCH(P$5,J!$A$1:$ZZ$1,0)),NA()),NA())))</f>
        <v>#N/A</v>
      </c>
      <c r="Q125" t="e">
        <f ca="1">IF($R$3&lt;&gt;"",NA(),IF(OR($E125&lt;$B$2,$E125&gt;$B$3),NA(),IFERROR(IF(INDEX(J!$A$1:$ZZ$200,MATCH($E125,J!$A$1:$A$200,0),MATCH(Q$5,J!$A$1:$ZZ$1,0))&lt;&gt;"",INDEX(J!$A$1:$ZZ$200,MATCH($E125,J!$A$1:$A$200,0),MATCH(Q$5,J!$A$1:$ZZ$1,0)),NA()),NA())))</f>
        <v>#N/A</v>
      </c>
      <c r="R125" t="e">
        <f t="shared" ca="1" si="16"/>
        <v>#N/A</v>
      </c>
      <c r="S125" t="e">
        <f t="shared" ca="1" si="17"/>
        <v>#N/A</v>
      </c>
    </row>
    <row r="126" spans="3:19">
      <c r="C126" t="e">
        <f t="shared" ca="1" si="13"/>
        <v>#N/A</v>
      </c>
      <c r="D126" t="str">
        <f t="shared" ca="1" si="14"/>
        <v/>
      </c>
      <c r="E126">
        <v>2089</v>
      </c>
      <c r="F126" s="51" t="e">
        <f ca="1">IF(OR($E126&lt;$B$2,$E126&gt;$B$3),NA(),IFERROR(IF(INDEX(J!$A$1:$ZZ$200,MATCH($E126,J!$A$1:$A$200,0),MATCH(F$5,J!$A$1:$ZZ$1,0))&lt;&gt;"",INDEX(J!$A$1:$ZZ$200,MATCH($E126,J!$A$1:$A$200,0),MATCH(F$5,J!$A$1:$ZZ$1,0)),NA()),NA()))</f>
        <v>#N/A</v>
      </c>
      <c r="G126" s="51" t="e">
        <f ca="1">IF(OR($E126&lt;$B$2,$E126&gt;$B$3),NA(),IFERROR(IF(INDEX(J!$A$1:$ZZ$200,MATCH($E126,J!$A$1:$A$200,0),MATCH(G$5,J!$A$1:$ZZ$1,0))&lt;&gt;"",INDEX(J!$A$1:$ZZ$200,MATCH($E126,J!$A$1:$A$200,0),MATCH(G$5,J!$A$1:$ZZ$1,0)),NA()),NA()))</f>
        <v>#N/A</v>
      </c>
      <c r="H126" s="51" t="e">
        <f ca="1">IF(OR($E126&lt;$B$2,$E126&gt;$B$3),NA(),IFERROR(IF(INDEX(J!$A$1:$ZZ$200,MATCH($E126,J!$A$1:$A$200,0),MATCH(H$5,J!$A$1:$ZZ$1,0))&lt;&gt;"",INDEX(J!$A$1:$ZZ$200,MATCH($E126,J!$A$1:$A$200,0),MATCH(H$5,J!$A$1:$ZZ$1,0)),NA()),NA()))</f>
        <v>#N/A</v>
      </c>
      <c r="I126" s="51" t="e">
        <f ca="1">IF(OR($E126&lt;$B$2,$E126&gt;$B$3),NA(),IFERROR(IF(INDEX(J!$A$1:$ZZ$200,MATCH($E126,J!$A$1:$A$200,0),MATCH(I$5,J!$A$1:$ZZ$1,0))&lt;&gt;"",INDEX(J!$A$1:$ZZ$200,MATCH($E126,J!$A$1:$A$200,0),MATCH(I$5,J!$A$1:$ZZ$1,0)),NA()),NA()))</f>
        <v>#N/A</v>
      </c>
      <c r="J126" s="51" t="e">
        <f ca="1">IF(OR($E126&lt;$B$2,$E126&gt;$B$3),NA(),IFERROR(IF(INDEX(J!$A$1:$ZZ$200,MATCH($E126,J!$A$1:$A$200,0),MATCH(J$5,J!$A$1:$ZZ$1,0))&lt;&gt;"",INDEX(J!$A$1:$ZZ$200,MATCH($E126,J!$A$1:$A$200,0),MATCH(J$5,J!$A$1:$ZZ$1,0)),NA()),NA()))</f>
        <v>#N/A</v>
      </c>
      <c r="K126" t="e">
        <f t="shared" si="18"/>
        <v>#N/A</v>
      </c>
      <c r="M126" t="e">
        <f t="shared" ca="1" si="15"/>
        <v>#N/A</v>
      </c>
      <c r="N126" t="str">
        <f t="shared" ca="1" si="19"/>
        <v/>
      </c>
      <c r="O126" t="e">
        <f ca="1">IF($R$3&lt;&gt;"",NA(),IF(OR($E126&lt;$B$2,$E126&gt;$B$3),NA(),IFERROR(IF(INDEX(J!$A$1:$ZZ$200,MATCH($E126,J!$A$1:$A$200,0),MATCH(O$5,J!$A$1:$ZZ$1,0))&lt;&gt;"",INDEX(J!$A$1:$ZZ$200,MATCH($E126,J!$A$1:$A$200,0),MATCH(O$5,J!$A$1:$ZZ$1,0)),NA()),NA())))</f>
        <v>#N/A</v>
      </c>
      <c r="P126" t="e">
        <f ca="1">IF($R$3&lt;&gt;"",NA(),IF(OR($E126&lt;$B$2,$E126&gt;$B$3),NA(),IFERROR(IF(INDEX(J!$A$1:$ZZ$200,MATCH($E126,J!$A$1:$A$200,0),MATCH(P$5,J!$A$1:$ZZ$1,0))&lt;&gt;"",INDEX(J!$A$1:$ZZ$200,MATCH($E126,J!$A$1:$A$200,0),MATCH(P$5,J!$A$1:$ZZ$1,0)),NA()),NA())))</f>
        <v>#N/A</v>
      </c>
      <c r="Q126" t="e">
        <f ca="1">IF($R$3&lt;&gt;"",NA(),IF(OR($E126&lt;$B$2,$E126&gt;$B$3),NA(),IFERROR(IF(INDEX(J!$A$1:$ZZ$200,MATCH($E126,J!$A$1:$A$200,0),MATCH(Q$5,J!$A$1:$ZZ$1,0))&lt;&gt;"",INDEX(J!$A$1:$ZZ$200,MATCH($E126,J!$A$1:$A$200,0),MATCH(Q$5,J!$A$1:$ZZ$1,0)),NA()),NA())))</f>
        <v>#N/A</v>
      </c>
      <c r="R126" t="e">
        <f t="shared" ca="1" si="16"/>
        <v>#N/A</v>
      </c>
      <c r="S126" t="e">
        <f t="shared" ca="1" si="17"/>
        <v>#N/A</v>
      </c>
    </row>
    <row r="127" spans="3:19">
      <c r="C127" t="e">
        <f t="shared" ca="1" si="13"/>
        <v>#N/A</v>
      </c>
      <c r="D127" t="str">
        <f t="shared" ca="1" si="14"/>
        <v/>
      </c>
      <c r="E127">
        <v>2090</v>
      </c>
      <c r="F127" s="51" t="e">
        <f ca="1">IF(OR($E127&lt;$B$2,$E127&gt;$B$3),NA(),IFERROR(IF(INDEX(J!$A$1:$ZZ$200,MATCH($E127,J!$A$1:$A$200,0),MATCH(F$5,J!$A$1:$ZZ$1,0))&lt;&gt;"",INDEX(J!$A$1:$ZZ$200,MATCH($E127,J!$A$1:$A$200,0),MATCH(F$5,J!$A$1:$ZZ$1,0)),NA()),NA()))</f>
        <v>#N/A</v>
      </c>
      <c r="G127" s="51" t="e">
        <f ca="1">IF(OR($E127&lt;$B$2,$E127&gt;$B$3),NA(),IFERROR(IF(INDEX(J!$A$1:$ZZ$200,MATCH($E127,J!$A$1:$A$200,0),MATCH(G$5,J!$A$1:$ZZ$1,0))&lt;&gt;"",INDEX(J!$A$1:$ZZ$200,MATCH($E127,J!$A$1:$A$200,0),MATCH(G$5,J!$A$1:$ZZ$1,0)),NA()),NA()))</f>
        <v>#N/A</v>
      </c>
      <c r="H127" s="51" t="e">
        <f ca="1">IF(OR($E127&lt;$B$2,$E127&gt;$B$3),NA(),IFERROR(IF(INDEX(J!$A$1:$ZZ$200,MATCH($E127,J!$A$1:$A$200,0),MATCH(H$5,J!$A$1:$ZZ$1,0))&lt;&gt;"",INDEX(J!$A$1:$ZZ$200,MATCH($E127,J!$A$1:$A$200,0),MATCH(H$5,J!$A$1:$ZZ$1,0)),NA()),NA()))</f>
        <v>#N/A</v>
      </c>
      <c r="I127" s="51" t="e">
        <f ca="1">IF(OR($E127&lt;$B$2,$E127&gt;$B$3),NA(),IFERROR(IF(INDEX(J!$A$1:$ZZ$200,MATCH($E127,J!$A$1:$A$200,0),MATCH(I$5,J!$A$1:$ZZ$1,0))&lt;&gt;"",INDEX(J!$A$1:$ZZ$200,MATCH($E127,J!$A$1:$A$200,0),MATCH(I$5,J!$A$1:$ZZ$1,0)),NA()),NA()))</f>
        <v>#N/A</v>
      </c>
      <c r="J127" s="51" t="e">
        <f ca="1">IF(OR($E127&lt;$B$2,$E127&gt;$B$3),NA(),IFERROR(IF(INDEX(J!$A$1:$ZZ$200,MATCH($E127,J!$A$1:$A$200,0),MATCH(J$5,J!$A$1:$ZZ$1,0))&lt;&gt;"",INDEX(J!$A$1:$ZZ$200,MATCH($E127,J!$A$1:$A$200,0),MATCH(J$5,J!$A$1:$ZZ$1,0)),NA()),NA()))</f>
        <v>#N/A</v>
      </c>
      <c r="K127" t="e">
        <f t="shared" si="18"/>
        <v>#N/A</v>
      </c>
      <c r="M127" t="e">
        <f t="shared" ca="1" si="15"/>
        <v>#N/A</v>
      </c>
      <c r="N127" t="str">
        <f t="shared" ca="1" si="19"/>
        <v/>
      </c>
      <c r="O127" t="e">
        <f ca="1">IF($R$3&lt;&gt;"",NA(),IF(OR($E127&lt;$B$2,$E127&gt;$B$3),NA(),IFERROR(IF(INDEX(J!$A$1:$ZZ$200,MATCH($E127,J!$A$1:$A$200,0),MATCH(O$5,J!$A$1:$ZZ$1,0))&lt;&gt;"",INDEX(J!$A$1:$ZZ$200,MATCH($E127,J!$A$1:$A$200,0),MATCH(O$5,J!$A$1:$ZZ$1,0)),NA()),NA())))</f>
        <v>#N/A</v>
      </c>
      <c r="P127" t="e">
        <f ca="1">IF($R$3&lt;&gt;"",NA(),IF(OR($E127&lt;$B$2,$E127&gt;$B$3),NA(),IFERROR(IF(INDEX(J!$A$1:$ZZ$200,MATCH($E127,J!$A$1:$A$200,0),MATCH(P$5,J!$A$1:$ZZ$1,0))&lt;&gt;"",INDEX(J!$A$1:$ZZ$200,MATCH($E127,J!$A$1:$A$200,0),MATCH(P$5,J!$A$1:$ZZ$1,0)),NA()),NA())))</f>
        <v>#N/A</v>
      </c>
      <c r="Q127" t="e">
        <f ca="1">IF($R$3&lt;&gt;"",NA(),IF(OR($E127&lt;$B$2,$E127&gt;$B$3),NA(),IFERROR(IF(INDEX(J!$A$1:$ZZ$200,MATCH($E127,J!$A$1:$A$200,0),MATCH(Q$5,J!$A$1:$ZZ$1,0))&lt;&gt;"",INDEX(J!$A$1:$ZZ$200,MATCH($E127,J!$A$1:$A$200,0),MATCH(Q$5,J!$A$1:$ZZ$1,0)),NA()),NA())))</f>
        <v>#N/A</v>
      </c>
      <c r="R127" t="e">
        <f t="shared" ca="1" si="16"/>
        <v>#N/A</v>
      </c>
      <c r="S127" t="e">
        <f t="shared" ca="1" si="17"/>
        <v>#N/A</v>
      </c>
    </row>
    <row r="128" spans="3:19">
      <c r="C128" t="e">
        <f t="shared" ca="1" si="13"/>
        <v>#N/A</v>
      </c>
      <c r="D128" t="str">
        <f t="shared" ca="1" si="14"/>
        <v/>
      </c>
      <c r="E128">
        <v>2091</v>
      </c>
      <c r="F128" s="51" t="e">
        <f ca="1">IF(OR($E128&lt;$B$2,$E128&gt;$B$3),NA(),IFERROR(IF(INDEX(J!$A$1:$ZZ$200,MATCH($E128,J!$A$1:$A$200,0),MATCH(F$5,J!$A$1:$ZZ$1,0))&lt;&gt;"",INDEX(J!$A$1:$ZZ$200,MATCH($E128,J!$A$1:$A$200,0),MATCH(F$5,J!$A$1:$ZZ$1,0)),NA()),NA()))</f>
        <v>#N/A</v>
      </c>
      <c r="G128" s="51" t="e">
        <f ca="1">IF(OR($E128&lt;$B$2,$E128&gt;$B$3),NA(),IFERROR(IF(INDEX(J!$A$1:$ZZ$200,MATCH($E128,J!$A$1:$A$200,0),MATCH(G$5,J!$A$1:$ZZ$1,0))&lt;&gt;"",INDEX(J!$A$1:$ZZ$200,MATCH($E128,J!$A$1:$A$200,0),MATCH(G$5,J!$A$1:$ZZ$1,0)),NA()),NA()))</f>
        <v>#N/A</v>
      </c>
      <c r="H128" s="51" t="e">
        <f ca="1">IF(OR($E128&lt;$B$2,$E128&gt;$B$3),NA(),IFERROR(IF(INDEX(J!$A$1:$ZZ$200,MATCH($E128,J!$A$1:$A$200,0),MATCH(H$5,J!$A$1:$ZZ$1,0))&lt;&gt;"",INDEX(J!$A$1:$ZZ$200,MATCH($E128,J!$A$1:$A$200,0),MATCH(H$5,J!$A$1:$ZZ$1,0)),NA()),NA()))</f>
        <v>#N/A</v>
      </c>
      <c r="I128" s="51" t="e">
        <f ca="1">IF(OR($E128&lt;$B$2,$E128&gt;$B$3),NA(),IFERROR(IF(INDEX(J!$A$1:$ZZ$200,MATCH($E128,J!$A$1:$A$200,0),MATCH(I$5,J!$A$1:$ZZ$1,0))&lt;&gt;"",INDEX(J!$A$1:$ZZ$200,MATCH($E128,J!$A$1:$A$200,0),MATCH(I$5,J!$A$1:$ZZ$1,0)),NA()),NA()))</f>
        <v>#N/A</v>
      </c>
      <c r="J128" s="51" t="e">
        <f ca="1">IF(OR($E128&lt;$B$2,$E128&gt;$B$3),NA(),IFERROR(IF(INDEX(J!$A$1:$ZZ$200,MATCH($E128,J!$A$1:$A$200,0),MATCH(J$5,J!$A$1:$ZZ$1,0))&lt;&gt;"",INDEX(J!$A$1:$ZZ$200,MATCH($E128,J!$A$1:$A$200,0),MATCH(J$5,J!$A$1:$ZZ$1,0)),NA()),NA()))</f>
        <v>#N/A</v>
      </c>
      <c r="K128" t="e">
        <f t="shared" si="18"/>
        <v>#N/A</v>
      </c>
      <c r="M128" t="e">
        <f t="shared" ca="1" si="15"/>
        <v>#N/A</v>
      </c>
      <c r="N128" t="str">
        <f t="shared" ca="1" si="19"/>
        <v/>
      </c>
      <c r="O128" t="e">
        <f ca="1">IF($R$3&lt;&gt;"",NA(),IF(OR($E128&lt;$B$2,$E128&gt;$B$3),NA(),IFERROR(IF(INDEX(J!$A$1:$ZZ$200,MATCH($E128,J!$A$1:$A$200,0),MATCH(O$5,J!$A$1:$ZZ$1,0))&lt;&gt;"",INDEX(J!$A$1:$ZZ$200,MATCH($E128,J!$A$1:$A$200,0),MATCH(O$5,J!$A$1:$ZZ$1,0)),NA()),NA())))</f>
        <v>#N/A</v>
      </c>
      <c r="P128" t="e">
        <f ca="1">IF($R$3&lt;&gt;"",NA(),IF(OR($E128&lt;$B$2,$E128&gt;$B$3),NA(),IFERROR(IF(INDEX(J!$A$1:$ZZ$200,MATCH($E128,J!$A$1:$A$200,0),MATCH(P$5,J!$A$1:$ZZ$1,0))&lt;&gt;"",INDEX(J!$A$1:$ZZ$200,MATCH($E128,J!$A$1:$A$200,0),MATCH(P$5,J!$A$1:$ZZ$1,0)),NA()),NA())))</f>
        <v>#N/A</v>
      </c>
      <c r="Q128" t="e">
        <f ca="1">IF($R$3&lt;&gt;"",NA(),IF(OR($E128&lt;$B$2,$E128&gt;$B$3),NA(),IFERROR(IF(INDEX(J!$A$1:$ZZ$200,MATCH($E128,J!$A$1:$A$200,0),MATCH(Q$5,J!$A$1:$ZZ$1,0))&lt;&gt;"",INDEX(J!$A$1:$ZZ$200,MATCH($E128,J!$A$1:$A$200,0),MATCH(Q$5,J!$A$1:$ZZ$1,0)),NA()),NA())))</f>
        <v>#N/A</v>
      </c>
      <c r="R128" t="e">
        <f t="shared" ca="1" si="16"/>
        <v>#N/A</v>
      </c>
      <c r="S128" t="e">
        <f t="shared" ca="1" si="17"/>
        <v>#N/A</v>
      </c>
    </row>
    <row r="129" spans="3:19">
      <c r="C129" t="e">
        <f t="shared" ca="1" si="13"/>
        <v>#N/A</v>
      </c>
      <c r="D129" t="str">
        <f t="shared" ca="1" si="14"/>
        <v/>
      </c>
      <c r="E129">
        <v>2092</v>
      </c>
      <c r="F129" s="51" t="e">
        <f ca="1">IF(OR($E129&lt;$B$2,$E129&gt;$B$3),NA(),IFERROR(IF(INDEX(J!$A$1:$ZZ$200,MATCH($E129,J!$A$1:$A$200,0),MATCH(F$5,J!$A$1:$ZZ$1,0))&lt;&gt;"",INDEX(J!$A$1:$ZZ$200,MATCH($E129,J!$A$1:$A$200,0),MATCH(F$5,J!$A$1:$ZZ$1,0)),NA()),NA()))</f>
        <v>#N/A</v>
      </c>
      <c r="G129" s="51" t="e">
        <f ca="1">IF(OR($E129&lt;$B$2,$E129&gt;$B$3),NA(),IFERROR(IF(INDEX(J!$A$1:$ZZ$200,MATCH($E129,J!$A$1:$A$200,0),MATCH(G$5,J!$A$1:$ZZ$1,0))&lt;&gt;"",INDEX(J!$A$1:$ZZ$200,MATCH($E129,J!$A$1:$A$200,0),MATCH(G$5,J!$A$1:$ZZ$1,0)),NA()),NA()))</f>
        <v>#N/A</v>
      </c>
      <c r="H129" s="51" t="e">
        <f ca="1">IF(OR($E129&lt;$B$2,$E129&gt;$B$3),NA(),IFERROR(IF(INDEX(J!$A$1:$ZZ$200,MATCH($E129,J!$A$1:$A$200,0),MATCH(H$5,J!$A$1:$ZZ$1,0))&lt;&gt;"",INDEX(J!$A$1:$ZZ$200,MATCH($E129,J!$A$1:$A$200,0),MATCH(H$5,J!$A$1:$ZZ$1,0)),NA()),NA()))</f>
        <v>#N/A</v>
      </c>
      <c r="I129" s="51" t="e">
        <f ca="1">IF(OR($E129&lt;$B$2,$E129&gt;$B$3),NA(),IFERROR(IF(INDEX(J!$A$1:$ZZ$200,MATCH($E129,J!$A$1:$A$200,0),MATCH(I$5,J!$A$1:$ZZ$1,0))&lt;&gt;"",INDEX(J!$A$1:$ZZ$200,MATCH($E129,J!$A$1:$A$200,0),MATCH(I$5,J!$A$1:$ZZ$1,0)),NA()),NA()))</f>
        <v>#N/A</v>
      </c>
      <c r="J129" s="51" t="e">
        <f ca="1">IF(OR($E129&lt;$B$2,$E129&gt;$B$3),NA(),IFERROR(IF(INDEX(J!$A$1:$ZZ$200,MATCH($E129,J!$A$1:$A$200,0),MATCH(J$5,J!$A$1:$ZZ$1,0))&lt;&gt;"",INDEX(J!$A$1:$ZZ$200,MATCH($E129,J!$A$1:$A$200,0),MATCH(J$5,J!$A$1:$ZZ$1,0)),NA()),NA()))</f>
        <v>#N/A</v>
      </c>
      <c r="K129" t="e">
        <f t="shared" si="18"/>
        <v>#N/A</v>
      </c>
      <c r="M129" t="e">
        <f t="shared" ca="1" si="15"/>
        <v>#N/A</v>
      </c>
      <c r="N129" t="str">
        <f t="shared" ca="1" si="19"/>
        <v/>
      </c>
      <c r="O129" t="e">
        <f ca="1">IF($R$3&lt;&gt;"",NA(),IF(OR($E129&lt;$B$2,$E129&gt;$B$3),NA(),IFERROR(IF(INDEX(J!$A$1:$ZZ$200,MATCH($E129,J!$A$1:$A$200,0),MATCH(O$5,J!$A$1:$ZZ$1,0))&lt;&gt;"",INDEX(J!$A$1:$ZZ$200,MATCH($E129,J!$A$1:$A$200,0),MATCH(O$5,J!$A$1:$ZZ$1,0)),NA()),NA())))</f>
        <v>#N/A</v>
      </c>
      <c r="P129" t="e">
        <f ca="1">IF($R$3&lt;&gt;"",NA(),IF(OR($E129&lt;$B$2,$E129&gt;$B$3),NA(),IFERROR(IF(INDEX(J!$A$1:$ZZ$200,MATCH($E129,J!$A$1:$A$200,0),MATCH(P$5,J!$A$1:$ZZ$1,0))&lt;&gt;"",INDEX(J!$A$1:$ZZ$200,MATCH($E129,J!$A$1:$A$200,0),MATCH(P$5,J!$A$1:$ZZ$1,0)),NA()),NA())))</f>
        <v>#N/A</v>
      </c>
      <c r="Q129" t="e">
        <f ca="1">IF($R$3&lt;&gt;"",NA(),IF(OR($E129&lt;$B$2,$E129&gt;$B$3),NA(),IFERROR(IF(INDEX(J!$A$1:$ZZ$200,MATCH($E129,J!$A$1:$A$200,0),MATCH(Q$5,J!$A$1:$ZZ$1,0))&lt;&gt;"",INDEX(J!$A$1:$ZZ$200,MATCH($E129,J!$A$1:$A$200,0),MATCH(Q$5,J!$A$1:$ZZ$1,0)),NA()),NA())))</f>
        <v>#N/A</v>
      </c>
      <c r="R129" t="e">
        <f t="shared" ca="1" si="16"/>
        <v>#N/A</v>
      </c>
      <c r="S129" t="e">
        <f t="shared" ca="1" si="17"/>
        <v>#N/A</v>
      </c>
    </row>
    <row r="130" spans="3:19">
      <c r="C130" t="e">
        <f t="shared" ca="1" si="13"/>
        <v>#N/A</v>
      </c>
      <c r="D130" t="str">
        <f t="shared" ca="1" si="14"/>
        <v/>
      </c>
      <c r="E130">
        <v>2093</v>
      </c>
      <c r="F130" s="51" t="e">
        <f ca="1">IF(OR($E130&lt;$B$2,$E130&gt;$B$3),NA(),IFERROR(IF(INDEX(J!$A$1:$ZZ$200,MATCH($E130,J!$A$1:$A$200,0),MATCH(F$5,J!$A$1:$ZZ$1,0))&lt;&gt;"",INDEX(J!$A$1:$ZZ$200,MATCH($E130,J!$A$1:$A$200,0),MATCH(F$5,J!$A$1:$ZZ$1,0)),NA()),NA()))</f>
        <v>#N/A</v>
      </c>
      <c r="G130" s="51" t="e">
        <f ca="1">IF(OR($E130&lt;$B$2,$E130&gt;$B$3),NA(),IFERROR(IF(INDEX(J!$A$1:$ZZ$200,MATCH($E130,J!$A$1:$A$200,0),MATCH(G$5,J!$A$1:$ZZ$1,0))&lt;&gt;"",INDEX(J!$A$1:$ZZ$200,MATCH($E130,J!$A$1:$A$200,0),MATCH(G$5,J!$A$1:$ZZ$1,0)),NA()),NA()))</f>
        <v>#N/A</v>
      </c>
      <c r="H130" s="51" t="e">
        <f ca="1">IF(OR($E130&lt;$B$2,$E130&gt;$B$3),NA(),IFERROR(IF(INDEX(J!$A$1:$ZZ$200,MATCH($E130,J!$A$1:$A$200,0),MATCH(H$5,J!$A$1:$ZZ$1,0))&lt;&gt;"",INDEX(J!$A$1:$ZZ$200,MATCH($E130,J!$A$1:$A$200,0),MATCH(H$5,J!$A$1:$ZZ$1,0)),NA()),NA()))</f>
        <v>#N/A</v>
      </c>
      <c r="I130" s="51" t="e">
        <f ca="1">IF(OR($E130&lt;$B$2,$E130&gt;$B$3),NA(),IFERROR(IF(INDEX(J!$A$1:$ZZ$200,MATCH($E130,J!$A$1:$A$200,0),MATCH(I$5,J!$A$1:$ZZ$1,0))&lt;&gt;"",INDEX(J!$A$1:$ZZ$200,MATCH($E130,J!$A$1:$A$200,0),MATCH(I$5,J!$A$1:$ZZ$1,0)),NA()),NA()))</f>
        <v>#N/A</v>
      </c>
      <c r="J130" s="51" t="e">
        <f ca="1">IF(OR($E130&lt;$B$2,$E130&gt;$B$3),NA(),IFERROR(IF(INDEX(J!$A$1:$ZZ$200,MATCH($E130,J!$A$1:$A$200,0),MATCH(J$5,J!$A$1:$ZZ$1,0))&lt;&gt;"",INDEX(J!$A$1:$ZZ$200,MATCH($E130,J!$A$1:$A$200,0),MATCH(J$5,J!$A$1:$ZZ$1,0)),NA()),NA()))</f>
        <v>#N/A</v>
      </c>
      <c r="K130" t="e">
        <f t="shared" si="18"/>
        <v>#N/A</v>
      </c>
      <c r="M130" t="e">
        <f t="shared" ca="1" si="15"/>
        <v>#N/A</v>
      </c>
      <c r="N130" t="str">
        <f t="shared" ca="1" si="19"/>
        <v/>
      </c>
      <c r="O130" t="e">
        <f ca="1">IF($R$3&lt;&gt;"",NA(),IF(OR($E130&lt;$B$2,$E130&gt;$B$3),NA(),IFERROR(IF(INDEX(J!$A$1:$ZZ$200,MATCH($E130,J!$A$1:$A$200,0),MATCH(O$5,J!$A$1:$ZZ$1,0))&lt;&gt;"",INDEX(J!$A$1:$ZZ$200,MATCH($E130,J!$A$1:$A$200,0),MATCH(O$5,J!$A$1:$ZZ$1,0)),NA()),NA())))</f>
        <v>#N/A</v>
      </c>
      <c r="P130" t="e">
        <f ca="1">IF($R$3&lt;&gt;"",NA(),IF(OR($E130&lt;$B$2,$E130&gt;$B$3),NA(),IFERROR(IF(INDEX(J!$A$1:$ZZ$200,MATCH($E130,J!$A$1:$A$200,0),MATCH(P$5,J!$A$1:$ZZ$1,0))&lt;&gt;"",INDEX(J!$A$1:$ZZ$200,MATCH($E130,J!$A$1:$A$200,0),MATCH(P$5,J!$A$1:$ZZ$1,0)),NA()),NA())))</f>
        <v>#N/A</v>
      </c>
      <c r="Q130" t="e">
        <f ca="1">IF($R$3&lt;&gt;"",NA(),IF(OR($E130&lt;$B$2,$E130&gt;$B$3),NA(),IFERROR(IF(INDEX(J!$A$1:$ZZ$200,MATCH($E130,J!$A$1:$A$200,0),MATCH(Q$5,J!$A$1:$ZZ$1,0))&lt;&gt;"",INDEX(J!$A$1:$ZZ$200,MATCH($E130,J!$A$1:$A$200,0),MATCH(Q$5,J!$A$1:$ZZ$1,0)),NA()),NA())))</f>
        <v>#N/A</v>
      </c>
      <c r="R130" t="e">
        <f t="shared" ca="1" si="16"/>
        <v>#N/A</v>
      </c>
      <c r="S130" t="e">
        <f t="shared" ca="1" si="17"/>
        <v>#N/A</v>
      </c>
    </row>
    <row r="131" spans="3:19">
      <c r="C131" t="e">
        <f t="shared" ca="1" si="13"/>
        <v>#N/A</v>
      </c>
      <c r="D131" t="str">
        <f t="shared" ca="1" si="14"/>
        <v/>
      </c>
      <c r="E131">
        <v>2094</v>
      </c>
      <c r="F131" s="51" t="e">
        <f ca="1">IF(OR($E131&lt;$B$2,$E131&gt;$B$3),NA(),IFERROR(IF(INDEX(J!$A$1:$ZZ$200,MATCH($E131,J!$A$1:$A$200,0),MATCH(F$5,J!$A$1:$ZZ$1,0))&lt;&gt;"",INDEX(J!$A$1:$ZZ$200,MATCH($E131,J!$A$1:$A$200,0),MATCH(F$5,J!$A$1:$ZZ$1,0)),NA()),NA()))</f>
        <v>#N/A</v>
      </c>
      <c r="G131" s="51" t="e">
        <f ca="1">IF(OR($E131&lt;$B$2,$E131&gt;$B$3),NA(),IFERROR(IF(INDEX(J!$A$1:$ZZ$200,MATCH($E131,J!$A$1:$A$200,0),MATCH(G$5,J!$A$1:$ZZ$1,0))&lt;&gt;"",INDEX(J!$A$1:$ZZ$200,MATCH($E131,J!$A$1:$A$200,0),MATCH(G$5,J!$A$1:$ZZ$1,0)),NA()),NA()))</f>
        <v>#N/A</v>
      </c>
      <c r="H131" s="51" t="e">
        <f ca="1">IF(OR($E131&lt;$B$2,$E131&gt;$B$3),NA(),IFERROR(IF(INDEX(J!$A$1:$ZZ$200,MATCH($E131,J!$A$1:$A$200,0),MATCH(H$5,J!$A$1:$ZZ$1,0))&lt;&gt;"",INDEX(J!$A$1:$ZZ$200,MATCH($E131,J!$A$1:$A$200,0),MATCH(H$5,J!$A$1:$ZZ$1,0)),NA()),NA()))</f>
        <v>#N/A</v>
      </c>
      <c r="I131" s="51" t="e">
        <f ca="1">IF(OR($E131&lt;$B$2,$E131&gt;$B$3),NA(),IFERROR(IF(INDEX(J!$A$1:$ZZ$200,MATCH($E131,J!$A$1:$A$200,0),MATCH(I$5,J!$A$1:$ZZ$1,0))&lt;&gt;"",INDEX(J!$A$1:$ZZ$200,MATCH($E131,J!$A$1:$A$200,0),MATCH(I$5,J!$A$1:$ZZ$1,0)),NA()),NA()))</f>
        <v>#N/A</v>
      </c>
      <c r="J131" s="51" t="e">
        <f ca="1">IF(OR($E131&lt;$B$2,$E131&gt;$B$3),NA(),IFERROR(IF(INDEX(J!$A$1:$ZZ$200,MATCH($E131,J!$A$1:$A$200,0),MATCH(J$5,J!$A$1:$ZZ$1,0))&lt;&gt;"",INDEX(J!$A$1:$ZZ$200,MATCH($E131,J!$A$1:$A$200,0),MATCH(J$5,J!$A$1:$ZZ$1,0)),NA()),NA()))</f>
        <v>#N/A</v>
      </c>
      <c r="K131" t="e">
        <f t="shared" si="18"/>
        <v>#N/A</v>
      </c>
      <c r="M131" t="e">
        <f t="shared" ca="1" si="15"/>
        <v>#N/A</v>
      </c>
      <c r="N131" t="str">
        <f t="shared" ca="1" si="19"/>
        <v/>
      </c>
      <c r="O131" t="e">
        <f ca="1">IF($R$3&lt;&gt;"",NA(),IF(OR($E131&lt;$B$2,$E131&gt;$B$3),NA(),IFERROR(IF(INDEX(J!$A$1:$ZZ$200,MATCH($E131,J!$A$1:$A$200,0),MATCH(O$5,J!$A$1:$ZZ$1,0))&lt;&gt;"",INDEX(J!$A$1:$ZZ$200,MATCH($E131,J!$A$1:$A$200,0),MATCH(O$5,J!$A$1:$ZZ$1,0)),NA()),NA())))</f>
        <v>#N/A</v>
      </c>
      <c r="P131" t="e">
        <f ca="1">IF($R$3&lt;&gt;"",NA(),IF(OR($E131&lt;$B$2,$E131&gt;$B$3),NA(),IFERROR(IF(INDEX(J!$A$1:$ZZ$200,MATCH($E131,J!$A$1:$A$200,0),MATCH(P$5,J!$A$1:$ZZ$1,0))&lt;&gt;"",INDEX(J!$A$1:$ZZ$200,MATCH($E131,J!$A$1:$A$200,0),MATCH(P$5,J!$A$1:$ZZ$1,0)),NA()),NA())))</f>
        <v>#N/A</v>
      </c>
      <c r="Q131" t="e">
        <f ca="1">IF($R$3&lt;&gt;"",NA(),IF(OR($E131&lt;$B$2,$E131&gt;$B$3),NA(),IFERROR(IF(INDEX(J!$A$1:$ZZ$200,MATCH($E131,J!$A$1:$A$200,0),MATCH(Q$5,J!$A$1:$ZZ$1,0))&lt;&gt;"",INDEX(J!$A$1:$ZZ$200,MATCH($E131,J!$A$1:$A$200,0),MATCH(Q$5,J!$A$1:$ZZ$1,0)),NA()),NA())))</f>
        <v>#N/A</v>
      </c>
      <c r="R131" t="e">
        <f t="shared" ca="1" si="16"/>
        <v>#N/A</v>
      </c>
      <c r="S131" t="e">
        <f t="shared" ca="1" si="17"/>
        <v>#N/A</v>
      </c>
    </row>
    <row r="132" spans="3:19">
      <c r="C132" t="e">
        <f t="shared" ca="1" si="13"/>
        <v>#N/A</v>
      </c>
      <c r="D132" t="str">
        <f t="shared" ca="1" si="14"/>
        <v/>
      </c>
      <c r="E132">
        <v>2095</v>
      </c>
      <c r="F132" s="51" t="e">
        <f ca="1">IF(OR($E132&lt;$B$2,$E132&gt;$B$3),NA(),IFERROR(IF(INDEX(J!$A$1:$ZZ$200,MATCH($E132,J!$A$1:$A$200,0),MATCH(F$5,J!$A$1:$ZZ$1,0))&lt;&gt;"",INDEX(J!$A$1:$ZZ$200,MATCH($E132,J!$A$1:$A$200,0),MATCH(F$5,J!$A$1:$ZZ$1,0)),NA()),NA()))</f>
        <v>#N/A</v>
      </c>
      <c r="G132" s="51" t="e">
        <f ca="1">IF(OR($E132&lt;$B$2,$E132&gt;$B$3),NA(),IFERROR(IF(INDEX(J!$A$1:$ZZ$200,MATCH($E132,J!$A$1:$A$200,0),MATCH(G$5,J!$A$1:$ZZ$1,0))&lt;&gt;"",INDEX(J!$A$1:$ZZ$200,MATCH($E132,J!$A$1:$A$200,0),MATCH(G$5,J!$A$1:$ZZ$1,0)),NA()),NA()))</f>
        <v>#N/A</v>
      </c>
      <c r="H132" s="51" t="e">
        <f ca="1">IF(OR($E132&lt;$B$2,$E132&gt;$B$3),NA(),IFERROR(IF(INDEX(J!$A$1:$ZZ$200,MATCH($E132,J!$A$1:$A$200,0),MATCH(H$5,J!$A$1:$ZZ$1,0))&lt;&gt;"",INDEX(J!$A$1:$ZZ$200,MATCH($E132,J!$A$1:$A$200,0),MATCH(H$5,J!$A$1:$ZZ$1,0)),NA()),NA()))</f>
        <v>#N/A</v>
      </c>
      <c r="I132" s="51" t="e">
        <f ca="1">IF(OR($E132&lt;$B$2,$E132&gt;$B$3),NA(),IFERROR(IF(INDEX(J!$A$1:$ZZ$200,MATCH($E132,J!$A$1:$A$200,0),MATCH(I$5,J!$A$1:$ZZ$1,0))&lt;&gt;"",INDEX(J!$A$1:$ZZ$200,MATCH($E132,J!$A$1:$A$200,0),MATCH(I$5,J!$A$1:$ZZ$1,0)),NA()),NA()))</f>
        <v>#N/A</v>
      </c>
      <c r="J132" s="51" t="e">
        <f ca="1">IF(OR($E132&lt;$B$2,$E132&gt;$B$3),NA(),IFERROR(IF(INDEX(J!$A$1:$ZZ$200,MATCH($E132,J!$A$1:$A$200,0),MATCH(J$5,J!$A$1:$ZZ$1,0))&lt;&gt;"",INDEX(J!$A$1:$ZZ$200,MATCH($E132,J!$A$1:$A$200,0),MATCH(J$5,J!$A$1:$ZZ$1,0)),NA()),NA()))</f>
        <v>#N/A</v>
      </c>
      <c r="K132" t="e">
        <f t="shared" si="18"/>
        <v>#N/A</v>
      </c>
      <c r="M132" t="e">
        <f t="shared" ca="1" si="15"/>
        <v>#N/A</v>
      </c>
      <c r="N132" t="str">
        <f t="shared" ca="1" si="19"/>
        <v/>
      </c>
      <c r="O132" t="e">
        <f ca="1">IF($R$3&lt;&gt;"",NA(),IF(OR($E132&lt;$B$2,$E132&gt;$B$3),NA(),IFERROR(IF(INDEX(J!$A$1:$ZZ$200,MATCH($E132,J!$A$1:$A$200,0),MATCH(O$5,J!$A$1:$ZZ$1,0))&lt;&gt;"",INDEX(J!$A$1:$ZZ$200,MATCH($E132,J!$A$1:$A$200,0),MATCH(O$5,J!$A$1:$ZZ$1,0)),NA()),NA())))</f>
        <v>#N/A</v>
      </c>
      <c r="P132" t="e">
        <f ca="1">IF($R$3&lt;&gt;"",NA(),IF(OR($E132&lt;$B$2,$E132&gt;$B$3),NA(),IFERROR(IF(INDEX(J!$A$1:$ZZ$200,MATCH($E132,J!$A$1:$A$200,0),MATCH(P$5,J!$A$1:$ZZ$1,0))&lt;&gt;"",INDEX(J!$A$1:$ZZ$200,MATCH($E132,J!$A$1:$A$200,0),MATCH(P$5,J!$A$1:$ZZ$1,0)),NA()),NA())))</f>
        <v>#N/A</v>
      </c>
      <c r="Q132" t="e">
        <f ca="1">IF($R$3&lt;&gt;"",NA(),IF(OR($E132&lt;$B$2,$E132&gt;$B$3),NA(),IFERROR(IF(INDEX(J!$A$1:$ZZ$200,MATCH($E132,J!$A$1:$A$200,0),MATCH(Q$5,J!$A$1:$ZZ$1,0))&lt;&gt;"",INDEX(J!$A$1:$ZZ$200,MATCH($E132,J!$A$1:$A$200,0),MATCH(Q$5,J!$A$1:$ZZ$1,0)),NA()),NA())))</f>
        <v>#N/A</v>
      </c>
      <c r="R132" t="e">
        <f t="shared" ca="1" si="16"/>
        <v>#N/A</v>
      </c>
      <c r="S132" t="e">
        <f t="shared" ca="1" si="17"/>
        <v>#N/A</v>
      </c>
    </row>
    <row r="133" spans="3:19">
      <c r="C133" t="e">
        <f t="shared" ca="1" si="13"/>
        <v>#N/A</v>
      </c>
      <c r="D133" t="str">
        <f t="shared" ca="1" si="14"/>
        <v/>
      </c>
      <c r="E133">
        <v>2096</v>
      </c>
      <c r="F133" s="51" t="e">
        <f ca="1">IF(OR($E133&lt;$B$2,$E133&gt;$B$3),NA(),IFERROR(IF(INDEX(J!$A$1:$ZZ$200,MATCH($E133,J!$A$1:$A$200,0),MATCH(F$5,J!$A$1:$ZZ$1,0))&lt;&gt;"",INDEX(J!$A$1:$ZZ$200,MATCH($E133,J!$A$1:$A$200,0),MATCH(F$5,J!$A$1:$ZZ$1,0)),NA()),NA()))</f>
        <v>#N/A</v>
      </c>
      <c r="G133" s="51" t="e">
        <f ca="1">IF(OR($E133&lt;$B$2,$E133&gt;$B$3),NA(),IFERROR(IF(INDEX(J!$A$1:$ZZ$200,MATCH($E133,J!$A$1:$A$200,0),MATCH(G$5,J!$A$1:$ZZ$1,0))&lt;&gt;"",INDEX(J!$A$1:$ZZ$200,MATCH($E133,J!$A$1:$A$200,0),MATCH(G$5,J!$A$1:$ZZ$1,0)),NA()),NA()))</f>
        <v>#N/A</v>
      </c>
      <c r="H133" s="51" t="e">
        <f ca="1">IF(OR($E133&lt;$B$2,$E133&gt;$B$3),NA(),IFERROR(IF(INDEX(J!$A$1:$ZZ$200,MATCH($E133,J!$A$1:$A$200,0),MATCH(H$5,J!$A$1:$ZZ$1,0))&lt;&gt;"",INDEX(J!$A$1:$ZZ$200,MATCH($E133,J!$A$1:$A$200,0),MATCH(H$5,J!$A$1:$ZZ$1,0)),NA()),NA()))</f>
        <v>#N/A</v>
      </c>
      <c r="I133" s="51" t="e">
        <f ca="1">IF(OR($E133&lt;$B$2,$E133&gt;$B$3),NA(),IFERROR(IF(INDEX(J!$A$1:$ZZ$200,MATCH($E133,J!$A$1:$A$200,0),MATCH(I$5,J!$A$1:$ZZ$1,0))&lt;&gt;"",INDEX(J!$A$1:$ZZ$200,MATCH($E133,J!$A$1:$A$200,0),MATCH(I$5,J!$A$1:$ZZ$1,0)),NA()),NA()))</f>
        <v>#N/A</v>
      </c>
      <c r="J133" s="51" t="e">
        <f ca="1">IF(OR($E133&lt;$B$2,$E133&gt;$B$3),NA(),IFERROR(IF(INDEX(J!$A$1:$ZZ$200,MATCH($E133,J!$A$1:$A$200,0),MATCH(J$5,J!$A$1:$ZZ$1,0))&lt;&gt;"",INDEX(J!$A$1:$ZZ$200,MATCH($E133,J!$A$1:$A$200,0),MATCH(J$5,J!$A$1:$ZZ$1,0)),NA()),NA()))</f>
        <v>#N/A</v>
      </c>
      <c r="K133" t="e">
        <f t="shared" si="18"/>
        <v>#N/A</v>
      </c>
      <c r="M133" t="e">
        <f t="shared" ca="1" si="15"/>
        <v>#N/A</v>
      </c>
      <c r="N133" t="str">
        <f t="shared" ca="1" si="19"/>
        <v/>
      </c>
      <c r="O133" t="e">
        <f ca="1">IF($R$3&lt;&gt;"",NA(),IF(OR($E133&lt;$B$2,$E133&gt;$B$3),NA(),IFERROR(IF(INDEX(J!$A$1:$ZZ$200,MATCH($E133,J!$A$1:$A$200,0),MATCH(O$5,J!$A$1:$ZZ$1,0))&lt;&gt;"",INDEX(J!$A$1:$ZZ$200,MATCH($E133,J!$A$1:$A$200,0),MATCH(O$5,J!$A$1:$ZZ$1,0)),NA()),NA())))</f>
        <v>#N/A</v>
      </c>
      <c r="P133" t="e">
        <f ca="1">IF($R$3&lt;&gt;"",NA(),IF(OR($E133&lt;$B$2,$E133&gt;$B$3),NA(),IFERROR(IF(INDEX(J!$A$1:$ZZ$200,MATCH($E133,J!$A$1:$A$200,0),MATCH(P$5,J!$A$1:$ZZ$1,0))&lt;&gt;"",INDEX(J!$A$1:$ZZ$200,MATCH($E133,J!$A$1:$A$200,0),MATCH(P$5,J!$A$1:$ZZ$1,0)),NA()),NA())))</f>
        <v>#N/A</v>
      </c>
      <c r="Q133" t="e">
        <f ca="1">IF($R$3&lt;&gt;"",NA(),IF(OR($E133&lt;$B$2,$E133&gt;$B$3),NA(),IFERROR(IF(INDEX(J!$A$1:$ZZ$200,MATCH($E133,J!$A$1:$A$200,0),MATCH(Q$5,J!$A$1:$ZZ$1,0))&lt;&gt;"",INDEX(J!$A$1:$ZZ$200,MATCH($E133,J!$A$1:$A$200,0),MATCH(Q$5,J!$A$1:$ZZ$1,0)),NA()),NA())))</f>
        <v>#N/A</v>
      </c>
      <c r="R133" t="e">
        <f t="shared" ca="1" si="16"/>
        <v>#N/A</v>
      </c>
      <c r="S133" t="e">
        <f t="shared" ca="1" si="17"/>
        <v>#N/A</v>
      </c>
    </row>
    <row r="134" spans="3:19">
      <c r="C134" t="e">
        <f t="shared" ca="1" si="13"/>
        <v>#N/A</v>
      </c>
      <c r="D134" t="str">
        <f t="shared" ca="1" si="14"/>
        <v/>
      </c>
      <c r="E134">
        <v>2097</v>
      </c>
      <c r="F134" s="51" t="e">
        <f ca="1">IF(OR($E134&lt;$B$2,$E134&gt;$B$3),NA(),IFERROR(IF(INDEX(J!$A$1:$ZZ$200,MATCH($E134,J!$A$1:$A$200,0),MATCH(F$5,J!$A$1:$ZZ$1,0))&lt;&gt;"",INDEX(J!$A$1:$ZZ$200,MATCH($E134,J!$A$1:$A$200,0),MATCH(F$5,J!$A$1:$ZZ$1,0)),NA()),NA()))</f>
        <v>#N/A</v>
      </c>
      <c r="G134" s="51" t="e">
        <f ca="1">IF(OR($E134&lt;$B$2,$E134&gt;$B$3),NA(),IFERROR(IF(INDEX(J!$A$1:$ZZ$200,MATCH($E134,J!$A$1:$A$200,0),MATCH(G$5,J!$A$1:$ZZ$1,0))&lt;&gt;"",INDEX(J!$A$1:$ZZ$200,MATCH($E134,J!$A$1:$A$200,0),MATCH(G$5,J!$A$1:$ZZ$1,0)),NA()),NA()))</f>
        <v>#N/A</v>
      </c>
      <c r="H134" s="51" t="e">
        <f ca="1">IF(OR($E134&lt;$B$2,$E134&gt;$B$3),NA(),IFERROR(IF(INDEX(J!$A$1:$ZZ$200,MATCH($E134,J!$A$1:$A$200,0),MATCH(H$5,J!$A$1:$ZZ$1,0))&lt;&gt;"",INDEX(J!$A$1:$ZZ$200,MATCH($E134,J!$A$1:$A$200,0),MATCH(H$5,J!$A$1:$ZZ$1,0)),NA()),NA()))</f>
        <v>#N/A</v>
      </c>
      <c r="I134" s="51" t="e">
        <f ca="1">IF(OR($E134&lt;$B$2,$E134&gt;$B$3),NA(),IFERROR(IF(INDEX(J!$A$1:$ZZ$200,MATCH($E134,J!$A$1:$A$200,0),MATCH(I$5,J!$A$1:$ZZ$1,0))&lt;&gt;"",INDEX(J!$A$1:$ZZ$200,MATCH($E134,J!$A$1:$A$200,0),MATCH(I$5,J!$A$1:$ZZ$1,0)),NA()),NA()))</f>
        <v>#N/A</v>
      </c>
      <c r="J134" s="51" t="e">
        <f ca="1">IF(OR($E134&lt;$B$2,$E134&gt;$B$3),NA(),IFERROR(IF(INDEX(J!$A$1:$ZZ$200,MATCH($E134,J!$A$1:$A$200,0),MATCH(J$5,J!$A$1:$ZZ$1,0))&lt;&gt;"",INDEX(J!$A$1:$ZZ$200,MATCH($E134,J!$A$1:$A$200,0),MATCH(J$5,J!$A$1:$ZZ$1,0)),NA()),NA()))</f>
        <v>#N/A</v>
      </c>
      <c r="K134" t="e">
        <f t="shared" si="18"/>
        <v>#N/A</v>
      </c>
      <c r="M134" t="e">
        <f t="shared" ca="1" si="15"/>
        <v>#N/A</v>
      </c>
      <c r="N134" t="str">
        <f t="shared" ca="1" si="19"/>
        <v/>
      </c>
      <c r="O134" t="e">
        <f ca="1">IF($R$3&lt;&gt;"",NA(),IF(OR($E134&lt;$B$2,$E134&gt;$B$3),NA(),IFERROR(IF(INDEX(J!$A$1:$ZZ$200,MATCH($E134,J!$A$1:$A$200,0),MATCH(O$5,J!$A$1:$ZZ$1,0))&lt;&gt;"",INDEX(J!$A$1:$ZZ$200,MATCH($E134,J!$A$1:$A$200,0),MATCH(O$5,J!$A$1:$ZZ$1,0)),NA()),NA())))</f>
        <v>#N/A</v>
      </c>
      <c r="P134" t="e">
        <f ca="1">IF($R$3&lt;&gt;"",NA(),IF(OR($E134&lt;$B$2,$E134&gt;$B$3),NA(),IFERROR(IF(INDEX(J!$A$1:$ZZ$200,MATCH($E134,J!$A$1:$A$200,0),MATCH(P$5,J!$A$1:$ZZ$1,0))&lt;&gt;"",INDEX(J!$A$1:$ZZ$200,MATCH($E134,J!$A$1:$A$200,0),MATCH(P$5,J!$A$1:$ZZ$1,0)),NA()),NA())))</f>
        <v>#N/A</v>
      </c>
      <c r="Q134" t="e">
        <f ca="1">IF($R$3&lt;&gt;"",NA(),IF(OR($E134&lt;$B$2,$E134&gt;$B$3),NA(),IFERROR(IF(INDEX(J!$A$1:$ZZ$200,MATCH($E134,J!$A$1:$A$200,0),MATCH(Q$5,J!$A$1:$ZZ$1,0))&lt;&gt;"",INDEX(J!$A$1:$ZZ$200,MATCH($E134,J!$A$1:$A$200,0),MATCH(Q$5,J!$A$1:$ZZ$1,0)),NA()),NA())))</f>
        <v>#N/A</v>
      </c>
      <c r="R134" t="e">
        <f t="shared" ca="1" si="16"/>
        <v>#N/A</v>
      </c>
      <c r="S134" t="e">
        <f t="shared" ca="1" si="17"/>
        <v>#N/A</v>
      </c>
    </row>
    <row r="135" spans="3:19">
      <c r="C135" t="e">
        <f t="shared" ca="1" si="13"/>
        <v>#N/A</v>
      </c>
      <c r="D135" t="str">
        <f t="shared" ca="1" si="14"/>
        <v/>
      </c>
      <c r="E135">
        <v>2098</v>
      </c>
      <c r="F135" s="51" t="e">
        <f ca="1">IF(OR($E135&lt;$B$2,$E135&gt;$B$3),NA(),IFERROR(IF(INDEX(J!$A$1:$ZZ$200,MATCH($E135,J!$A$1:$A$200,0),MATCH(F$5,J!$A$1:$ZZ$1,0))&lt;&gt;"",INDEX(J!$A$1:$ZZ$200,MATCH($E135,J!$A$1:$A$200,0),MATCH(F$5,J!$A$1:$ZZ$1,0)),NA()),NA()))</f>
        <v>#N/A</v>
      </c>
      <c r="G135" s="51" t="e">
        <f ca="1">IF(OR($E135&lt;$B$2,$E135&gt;$B$3),NA(),IFERROR(IF(INDEX(J!$A$1:$ZZ$200,MATCH($E135,J!$A$1:$A$200,0),MATCH(G$5,J!$A$1:$ZZ$1,0))&lt;&gt;"",INDEX(J!$A$1:$ZZ$200,MATCH($E135,J!$A$1:$A$200,0),MATCH(G$5,J!$A$1:$ZZ$1,0)),NA()),NA()))</f>
        <v>#N/A</v>
      </c>
      <c r="H135" s="51" t="e">
        <f ca="1">IF(OR($E135&lt;$B$2,$E135&gt;$B$3),NA(),IFERROR(IF(INDEX(J!$A$1:$ZZ$200,MATCH($E135,J!$A$1:$A$200,0),MATCH(H$5,J!$A$1:$ZZ$1,0))&lt;&gt;"",INDEX(J!$A$1:$ZZ$200,MATCH($E135,J!$A$1:$A$200,0),MATCH(H$5,J!$A$1:$ZZ$1,0)),NA()),NA()))</f>
        <v>#N/A</v>
      </c>
      <c r="I135" s="51" t="e">
        <f ca="1">IF(OR($E135&lt;$B$2,$E135&gt;$B$3),NA(),IFERROR(IF(INDEX(J!$A$1:$ZZ$200,MATCH($E135,J!$A$1:$A$200,0),MATCH(I$5,J!$A$1:$ZZ$1,0))&lt;&gt;"",INDEX(J!$A$1:$ZZ$200,MATCH($E135,J!$A$1:$A$200,0),MATCH(I$5,J!$A$1:$ZZ$1,0)),NA()),NA()))</f>
        <v>#N/A</v>
      </c>
      <c r="J135" s="51" t="e">
        <f ca="1">IF(OR($E135&lt;$B$2,$E135&gt;$B$3),NA(),IFERROR(IF(INDEX(J!$A$1:$ZZ$200,MATCH($E135,J!$A$1:$A$200,0),MATCH(J$5,J!$A$1:$ZZ$1,0))&lt;&gt;"",INDEX(J!$A$1:$ZZ$200,MATCH($E135,J!$A$1:$A$200,0),MATCH(J$5,J!$A$1:$ZZ$1,0)),NA()),NA()))</f>
        <v>#N/A</v>
      </c>
      <c r="K135" t="e">
        <f t="shared" ref="K135:K166" si="20">IF((20 &amp; RIGHT($A$1,2))*1=E135,-999999,IF((20 &amp; RIGHT($A$1,2))*1=E136,99999,NA()))</f>
        <v>#N/A</v>
      </c>
      <c r="M135" t="e">
        <f t="shared" ca="1" si="15"/>
        <v>#N/A</v>
      </c>
      <c r="N135" t="str">
        <f t="shared" ref="N135:N166" ca="1" si="21">IF(ISERROR($M135),"",$E135)</f>
        <v/>
      </c>
      <c r="O135" t="e">
        <f ca="1">IF($R$3&lt;&gt;"",NA(),IF(OR($E135&lt;$B$2,$E135&gt;$B$3),NA(),IFERROR(IF(INDEX(J!$A$1:$ZZ$200,MATCH($E135,J!$A$1:$A$200,0),MATCH(O$5,J!$A$1:$ZZ$1,0))&lt;&gt;"",INDEX(J!$A$1:$ZZ$200,MATCH($E135,J!$A$1:$A$200,0),MATCH(O$5,J!$A$1:$ZZ$1,0)),NA()),NA())))</f>
        <v>#N/A</v>
      </c>
      <c r="P135" t="e">
        <f ca="1">IF($R$3&lt;&gt;"",NA(),IF(OR($E135&lt;$B$2,$E135&gt;$B$3),NA(),IFERROR(IF(INDEX(J!$A$1:$ZZ$200,MATCH($E135,J!$A$1:$A$200,0),MATCH(P$5,J!$A$1:$ZZ$1,0))&lt;&gt;"",INDEX(J!$A$1:$ZZ$200,MATCH($E135,J!$A$1:$A$200,0),MATCH(P$5,J!$A$1:$ZZ$1,0)),NA()),NA())))</f>
        <v>#N/A</v>
      </c>
      <c r="Q135" t="e">
        <f ca="1">IF($R$3&lt;&gt;"",NA(),IF(OR($E135&lt;$B$2,$E135&gt;$B$3),NA(),IFERROR(IF(INDEX(J!$A$1:$ZZ$200,MATCH($E135,J!$A$1:$A$200,0),MATCH(Q$5,J!$A$1:$ZZ$1,0))&lt;&gt;"",INDEX(J!$A$1:$ZZ$200,MATCH($E135,J!$A$1:$A$200,0),MATCH(Q$5,J!$A$1:$ZZ$1,0)),NA()),NA())))</f>
        <v>#N/A</v>
      </c>
      <c r="R135" t="e">
        <f t="shared" ca="1" si="16"/>
        <v>#N/A</v>
      </c>
      <c r="S135" t="e">
        <f t="shared" ca="1" si="17"/>
        <v>#N/A</v>
      </c>
    </row>
    <row r="136" spans="3:19">
      <c r="C136" t="e">
        <f t="shared" ref="C136:C187" ca="1" si="22">IF(AND(ISERROR($F136),$E136&lt;&gt;1970),NA(),"")</f>
        <v>#N/A</v>
      </c>
      <c r="D136" t="str">
        <f t="shared" ref="D136:D187" ca="1" si="23">IF(ISERROR($C136),"",$E136)</f>
        <v/>
      </c>
      <c r="E136">
        <v>2099</v>
      </c>
      <c r="F136" s="51" t="e">
        <f ca="1">IF(OR($E136&lt;$B$2,$E136&gt;$B$3),NA(),IFERROR(IF(INDEX(J!$A$1:$ZZ$200,MATCH($E136,J!$A$1:$A$200,0),MATCH(F$5,J!$A$1:$ZZ$1,0))&lt;&gt;"",INDEX(J!$A$1:$ZZ$200,MATCH($E136,J!$A$1:$A$200,0),MATCH(F$5,J!$A$1:$ZZ$1,0)),NA()),NA()))</f>
        <v>#N/A</v>
      </c>
      <c r="G136" s="51" t="e">
        <f ca="1">IF(OR($E136&lt;$B$2,$E136&gt;$B$3),NA(),IFERROR(IF(INDEX(J!$A$1:$ZZ$200,MATCH($E136,J!$A$1:$A$200,0),MATCH(G$5,J!$A$1:$ZZ$1,0))&lt;&gt;"",INDEX(J!$A$1:$ZZ$200,MATCH($E136,J!$A$1:$A$200,0),MATCH(G$5,J!$A$1:$ZZ$1,0)),NA()),NA()))</f>
        <v>#N/A</v>
      </c>
      <c r="H136" s="51" t="e">
        <f ca="1">IF(OR($E136&lt;$B$2,$E136&gt;$B$3),NA(),IFERROR(IF(INDEX(J!$A$1:$ZZ$200,MATCH($E136,J!$A$1:$A$200,0),MATCH(H$5,J!$A$1:$ZZ$1,0))&lt;&gt;"",INDEX(J!$A$1:$ZZ$200,MATCH($E136,J!$A$1:$A$200,0),MATCH(H$5,J!$A$1:$ZZ$1,0)),NA()),NA()))</f>
        <v>#N/A</v>
      </c>
      <c r="I136" s="51" t="e">
        <f ca="1">IF(OR($E136&lt;$B$2,$E136&gt;$B$3),NA(),IFERROR(IF(INDEX(J!$A$1:$ZZ$200,MATCH($E136,J!$A$1:$A$200,0),MATCH(I$5,J!$A$1:$ZZ$1,0))&lt;&gt;"",INDEX(J!$A$1:$ZZ$200,MATCH($E136,J!$A$1:$A$200,0),MATCH(I$5,J!$A$1:$ZZ$1,0)),NA()),NA()))</f>
        <v>#N/A</v>
      </c>
      <c r="J136" s="51" t="e">
        <f ca="1">IF(OR($E136&lt;$B$2,$E136&gt;$B$3),NA(),IFERROR(IF(INDEX(J!$A$1:$ZZ$200,MATCH($E136,J!$A$1:$A$200,0),MATCH(J$5,J!$A$1:$ZZ$1,0))&lt;&gt;"",INDEX(J!$A$1:$ZZ$200,MATCH($E136,J!$A$1:$A$200,0),MATCH(J$5,J!$A$1:$ZZ$1,0)),NA()),NA()))</f>
        <v>#N/A</v>
      </c>
      <c r="K136" t="e">
        <f t="shared" si="20"/>
        <v>#N/A</v>
      </c>
      <c r="M136" t="e">
        <f t="shared" ref="M136:M187" ca="1" si="24">IF(AND(ISERROR($O136)),NA(),"")</f>
        <v>#N/A</v>
      </c>
      <c r="N136" t="str">
        <f t="shared" ca="1" si="21"/>
        <v/>
      </c>
      <c r="O136" t="e">
        <f ca="1">IF($R$3&lt;&gt;"",NA(),IF(OR($E136&lt;$B$2,$E136&gt;$B$3),NA(),IFERROR(IF(INDEX(J!$A$1:$ZZ$200,MATCH($E136,J!$A$1:$A$200,0),MATCH(O$5,J!$A$1:$ZZ$1,0))&lt;&gt;"",INDEX(J!$A$1:$ZZ$200,MATCH($E136,J!$A$1:$A$200,0),MATCH(O$5,J!$A$1:$ZZ$1,0)),NA()),NA())))</f>
        <v>#N/A</v>
      </c>
      <c r="P136" t="e">
        <f ca="1">IF($R$3&lt;&gt;"",NA(),IF(OR($E136&lt;$B$2,$E136&gt;$B$3),NA(),IFERROR(IF(INDEX(J!$A$1:$ZZ$200,MATCH($E136,J!$A$1:$A$200,0),MATCH(P$5,J!$A$1:$ZZ$1,0))&lt;&gt;"",INDEX(J!$A$1:$ZZ$200,MATCH($E136,J!$A$1:$A$200,0),MATCH(P$5,J!$A$1:$ZZ$1,0)),NA()),NA())))</f>
        <v>#N/A</v>
      </c>
      <c r="Q136" t="e">
        <f ca="1">IF($R$3&lt;&gt;"",NA(),IF(OR($E136&lt;$B$2,$E136&gt;$B$3),NA(),IFERROR(IF(INDEX(J!$A$1:$ZZ$200,MATCH($E136,J!$A$1:$A$200,0),MATCH(Q$5,J!$A$1:$ZZ$1,0))&lt;&gt;"",INDEX(J!$A$1:$ZZ$200,MATCH($E136,J!$A$1:$A$200,0),MATCH(Q$5,J!$A$1:$ZZ$1,0)),NA()),NA())))</f>
        <v>#N/A</v>
      </c>
      <c r="R136" t="e">
        <f t="shared" ref="R136:R187" ca="1" si="25">Q136-O136</f>
        <v>#N/A</v>
      </c>
      <c r="S136" t="e">
        <f t="shared" ref="S136:S187" ca="1" si="26">IF((20 &amp; RIGHT($A$1,2))*1=N136,-999999,IF((20 &amp; RIGHT($A$1,2))*1=N137,99999,NA()))</f>
        <v>#N/A</v>
      </c>
    </row>
    <row r="137" spans="3:19">
      <c r="C137" t="e">
        <f t="shared" ca="1" si="22"/>
        <v>#N/A</v>
      </c>
      <c r="D137" t="str">
        <f t="shared" ca="1" si="23"/>
        <v/>
      </c>
      <c r="E137">
        <v>2100</v>
      </c>
      <c r="F137" s="51" t="e">
        <f ca="1">IF(OR($E137&lt;$B$2,$E137&gt;$B$3),NA(),IFERROR(IF(INDEX(J!$A$1:$ZZ$200,MATCH($E137,J!$A$1:$A$200,0),MATCH(F$5,J!$A$1:$ZZ$1,0))&lt;&gt;"",INDEX(J!$A$1:$ZZ$200,MATCH($E137,J!$A$1:$A$200,0),MATCH(F$5,J!$A$1:$ZZ$1,0)),NA()),NA()))</f>
        <v>#N/A</v>
      </c>
      <c r="G137" s="51" t="e">
        <f ca="1">IF(OR($E137&lt;$B$2,$E137&gt;$B$3),NA(),IFERROR(IF(INDEX(J!$A$1:$ZZ$200,MATCH($E137,J!$A$1:$A$200,0),MATCH(G$5,J!$A$1:$ZZ$1,0))&lt;&gt;"",INDEX(J!$A$1:$ZZ$200,MATCH($E137,J!$A$1:$A$200,0),MATCH(G$5,J!$A$1:$ZZ$1,0)),NA()),NA()))</f>
        <v>#N/A</v>
      </c>
      <c r="H137" s="51" t="e">
        <f ca="1">IF(OR($E137&lt;$B$2,$E137&gt;$B$3),NA(),IFERROR(IF(INDEX(J!$A$1:$ZZ$200,MATCH($E137,J!$A$1:$A$200,0),MATCH(H$5,J!$A$1:$ZZ$1,0))&lt;&gt;"",INDEX(J!$A$1:$ZZ$200,MATCH($E137,J!$A$1:$A$200,0),MATCH(H$5,J!$A$1:$ZZ$1,0)),NA()),NA()))</f>
        <v>#N/A</v>
      </c>
      <c r="I137" s="51" t="e">
        <f ca="1">IF(OR($E137&lt;$B$2,$E137&gt;$B$3),NA(),IFERROR(IF(INDEX(J!$A$1:$ZZ$200,MATCH($E137,J!$A$1:$A$200,0),MATCH(I$5,J!$A$1:$ZZ$1,0))&lt;&gt;"",INDEX(J!$A$1:$ZZ$200,MATCH($E137,J!$A$1:$A$200,0),MATCH(I$5,J!$A$1:$ZZ$1,0)),NA()),NA()))</f>
        <v>#N/A</v>
      </c>
      <c r="J137" s="51" t="e">
        <f ca="1">IF(OR($E137&lt;$B$2,$E137&gt;$B$3),NA(),IFERROR(IF(INDEX(J!$A$1:$ZZ$200,MATCH($E137,J!$A$1:$A$200,0),MATCH(J$5,J!$A$1:$ZZ$1,0))&lt;&gt;"",INDEX(J!$A$1:$ZZ$200,MATCH($E137,J!$A$1:$A$200,0),MATCH(J$5,J!$A$1:$ZZ$1,0)),NA()),NA()))</f>
        <v>#N/A</v>
      </c>
      <c r="K137" t="e">
        <f t="shared" si="20"/>
        <v>#N/A</v>
      </c>
      <c r="M137" t="e">
        <f t="shared" ca="1" si="24"/>
        <v>#N/A</v>
      </c>
      <c r="N137" t="str">
        <f t="shared" ca="1" si="21"/>
        <v/>
      </c>
      <c r="O137" t="e">
        <f ca="1">IF($R$3&lt;&gt;"",NA(),IF(OR($E137&lt;$B$2,$E137&gt;$B$3),NA(),IFERROR(IF(INDEX(J!$A$1:$ZZ$200,MATCH($E137,J!$A$1:$A$200,0),MATCH(O$5,J!$A$1:$ZZ$1,0))&lt;&gt;"",INDEX(J!$A$1:$ZZ$200,MATCH($E137,J!$A$1:$A$200,0),MATCH(O$5,J!$A$1:$ZZ$1,0)),NA()),NA())))</f>
        <v>#N/A</v>
      </c>
      <c r="P137" t="e">
        <f ca="1">IF($R$3&lt;&gt;"",NA(),IF(OR($E137&lt;$B$2,$E137&gt;$B$3),NA(),IFERROR(IF(INDEX(J!$A$1:$ZZ$200,MATCH($E137,J!$A$1:$A$200,0),MATCH(P$5,J!$A$1:$ZZ$1,0))&lt;&gt;"",INDEX(J!$A$1:$ZZ$200,MATCH($E137,J!$A$1:$A$200,0),MATCH(P$5,J!$A$1:$ZZ$1,0)),NA()),NA())))</f>
        <v>#N/A</v>
      </c>
      <c r="Q137" t="e">
        <f ca="1">IF($R$3&lt;&gt;"",NA(),IF(OR($E137&lt;$B$2,$E137&gt;$B$3),NA(),IFERROR(IF(INDEX(J!$A$1:$ZZ$200,MATCH($E137,J!$A$1:$A$200,0),MATCH(Q$5,J!$A$1:$ZZ$1,0))&lt;&gt;"",INDEX(J!$A$1:$ZZ$200,MATCH($E137,J!$A$1:$A$200,0),MATCH(Q$5,J!$A$1:$ZZ$1,0)),NA()),NA())))</f>
        <v>#N/A</v>
      </c>
      <c r="R137" t="e">
        <f t="shared" ca="1" si="25"/>
        <v>#N/A</v>
      </c>
      <c r="S137" t="e">
        <f t="shared" ca="1" si="26"/>
        <v>#N/A</v>
      </c>
    </row>
    <row r="138" spans="3:19">
      <c r="C138" t="e">
        <f t="shared" ca="1" si="22"/>
        <v>#N/A</v>
      </c>
      <c r="D138" t="str">
        <f t="shared" ca="1" si="23"/>
        <v/>
      </c>
      <c r="E138">
        <v>2101</v>
      </c>
      <c r="F138" s="51" t="e">
        <f ca="1">IF(OR($E138&lt;$B$2,$E138&gt;$B$3),NA(),IFERROR(IF(INDEX(J!$A$1:$ZZ$200,MATCH($E138,J!$A$1:$A$200,0),MATCH(F$5,J!$A$1:$ZZ$1,0))&lt;&gt;"",INDEX(J!$A$1:$ZZ$200,MATCH($E138,J!$A$1:$A$200,0),MATCH(F$5,J!$A$1:$ZZ$1,0)),NA()),NA()))</f>
        <v>#N/A</v>
      </c>
      <c r="G138" s="51" t="e">
        <f ca="1">IF(OR($E138&lt;$B$2,$E138&gt;$B$3),NA(),IFERROR(IF(INDEX(J!$A$1:$ZZ$200,MATCH($E138,J!$A$1:$A$200,0),MATCH(G$5,J!$A$1:$ZZ$1,0))&lt;&gt;"",INDEX(J!$A$1:$ZZ$200,MATCH($E138,J!$A$1:$A$200,0),MATCH(G$5,J!$A$1:$ZZ$1,0)),NA()),NA()))</f>
        <v>#N/A</v>
      </c>
      <c r="H138" s="51" t="e">
        <f ca="1">IF(OR($E138&lt;$B$2,$E138&gt;$B$3),NA(),IFERROR(IF(INDEX(J!$A$1:$ZZ$200,MATCH($E138,J!$A$1:$A$200,0),MATCH(H$5,J!$A$1:$ZZ$1,0))&lt;&gt;"",INDEX(J!$A$1:$ZZ$200,MATCH($E138,J!$A$1:$A$200,0),MATCH(H$5,J!$A$1:$ZZ$1,0)),NA()),NA()))</f>
        <v>#N/A</v>
      </c>
      <c r="I138" s="51" t="e">
        <f ca="1">IF(OR($E138&lt;$B$2,$E138&gt;$B$3),NA(),IFERROR(IF(INDEX(J!$A$1:$ZZ$200,MATCH($E138,J!$A$1:$A$200,0),MATCH(I$5,J!$A$1:$ZZ$1,0))&lt;&gt;"",INDEX(J!$A$1:$ZZ$200,MATCH($E138,J!$A$1:$A$200,0),MATCH(I$5,J!$A$1:$ZZ$1,0)),NA()),NA()))</f>
        <v>#N/A</v>
      </c>
      <c r="J138" s="51" t="e">
        <f ca="1">IF(OR($E138&lt;$B$2,$E138&gt;$B$3),NA(),IFERROR(IF(INDEX(J!$A$1:$ZZ$200,MATCH($E138,J!$A$1:$A$200,0),MATCH(J$5,J!$A$1:$ZZ$1,0))&lt;&gt;"",INDEX(J!$A$1:$ZZ$200,MATCH($E138,J!$A$1:$A$200,0),MATCH(J$5,J!$A$1:$ZZ$1,0)),NA()),NA()))</f>
        <v>#N/A</v>
      </c>
      <c r="K138" t="e">
        <f t="shared" si="20"/>
        <v>#N/A</v>
      </c>
      <c r="M138" t="e">
        <f t="shared" ca="1" si="24"/>
        <v>#N/A</v>
      </c>
      <c r="N138" t="str">
        <f t="shared" ca="1" si="21"/>
        <v/>
      </c>
      <c r="O138" t="e">
        <f ca="1">IF($R$3&lt;&gt;"",NA(),IF(OR($E138&lt;$B$2,$E138&gt;$B$3),NA(),IFERROR(IF(INDEX(J!$A$1:$ZZ$200,MATCH($E138,J!$A$1:$A$200,0),MATCH(O$5,J!$A$1:$ZZ$1,0))&lt;&gt;"",INDEX(J!$A$1:$ZZ$200,MATCH($E138,J!$A$1:$A$200,0),MATCH(O$5,J!$A$1:$ZZ$1,0)),NA()),NA())))</f>
        <v>#N/A</v>
      </c>
      <c r="P138" t="e">
        <f ca="1">IF($R$3&lt;&gt;"",NA(),IF(OR($E138&lt;$B$2,$E138&gt;$B$3),NA(),IFERROR(IF(INDEX(J!$A$1:$ZZ$200,MATCH($E138,J!$A$1:$A$200,0),MATCH(P$5,J!$A$1:$ZZ$1,0))&lt;&gt;"",INDEX(J!$A$1:$ZZ$200,MATCH($E138,J!$A$1:$A$200,0),MATCH(P$5,J!$A$1:$ZZ$1,0)),NA()),NA())))</f>
        <v>#N/A</v>
      </c>
      <c r="Q138" t="e">
        <f ca="1">IF($R$3&lt;&gt;"",NA(),IF(OR($E138&lt;$B$2,$E138&gt;$B$3),NA(),IFERROR(IF(INDEX(J!$A$1:$ZZ$200,MATCH($E138,J!$A$1:$A$200,0),MATCH(Q$5,J!$A$1:$ZZ$1,0))&lt;&gt;"",INDEX(J!$A$1:$ZZ$200,MATCH($E138,J!$A$1:$A$200,0),MATCH(Q$5,J!$A$1:$ZZ$1,0)),NA()),NA())))</f>
        <v>#N/A</v>
      </c>
      <c r="R138" t="e">
        <f t="shared" ca="1" si="25"/>
        <v>#N/A</v>
      </c>
      <c r="S138" t="e">
        <f t="shared" ca="1" si="26"/>
        <v>#N/A</v>
      </c>
    </row>
    <row r="139" spans="3:19">
      <c r="C139" t="e">
        <f t="shared" ca="1" si="22"/>
        <v>#N/A</v>
      </c>
      <c r="D139" t="str">
        <f t="shared" ca="1" si="23"/>
        <v/>
      </c>
      <c r="E139">
        <v>2102</v>
      </c>
      <c r="F139" s="51" t="e">
        <f ca="1">IF(OR($E139&lt;$B$2,$E139&gt;$B$3),NA(),IFERROR(IF(INDEX(J!$A$1:$ZZ$200,MATCH($E139,J!$A$1:$A$200,0),MATCH(F$5,J!$A$1:$ZZ$1,0))&lt;&gt;"",INDEX(J!$A$1:$ZZ$200,MATCH($E139,J!$A$1:$A$200,0),MATCH(F$5,J!$A$1:$ZZ$1,0)),NA()),NA()))</f>
        <v>#N/A</v>
      </c>
      <c r="G139" s="51" t="e">
        <f ca="1">IF(OR($E139&lt;$B$2,$E139&gt;$B$3),NA(),IFERROR(IF(INDEX(J!$A$1:$ZZ$200,MATCH($E139,J!$A$1:$A$200,0),MATCH(G$5,J!$A$1:$ZZ$1,0))&lt;&gt;"",INDEX(J!$A$1:$ZZ$200,MATCH($E139,J!$A$1:$A$200,0),MATCH(G$5,J!$A$1:$ZZ$1,0)),NA()),NA()))</f>
        <v>#N/A</v>
      </c>
      <c r="H139" s="51" t="e">
        <f ca="1">IF(OR($E139&lt;$B$2,$E139&gt;$B$3),NA(),IFERROR(IF(INDEX(J!$A$1:$ZZ$200,MATCH($E139,J!$A$1:$A$200,0),MATCH(H$5,J!$A$1:$ZZ$1,0))&lt;&gt;"",INDEX(J!$A$1:$ZZ$200,MATCH($E139,J!$A$1:$A$200,0),MATCH(H$5,J!$A$1:$ZZ$1,0)),NA()),NA()))</f>
        <v>#N/A</v>
      </c>
      <c r="I139" s="51" t="e">
        <f ca="1">IF(OR($E139&lt;$B$2,$E139&gt;$B$3),NA(),IFERROR(IF(INDEX(J!$A$1:$ZZ$200,MATCH($E139,J!$A$1:$A$200,0),MATCH(I$5,J!$A$1:$ZZ$1,0))&lt;&gt;"",INDEX(J!$A$1:$ZZ$200,MATCH($E139,J!$A$1:$A$200,0),MATCH(I$5,J!$A$1:$ZZ$1,0)),NA()),NA()))</f>
        <v>#N/A</v>
      </c>
      <c r="J139" s="51" t="e">
        <f ca="1">IF(OR($E139&lt;$B$2,$E139&gt;$B$3),NA(),IFERROR(IF(INDEX(J!$A$1:$ZZ$200,MATCH($E139,J!$A$1:$A$200,0),MATCH(J$5,J!$A$1:$ZZ$1,0))&lt;&gt;"",INDEX(J!$A$1:$ZZ$200,MATCH($E139,J!$A$1:$A$200,0),MATCH(J$5,J!$A$1:$ZZ$1,0)),NA()),NA()))</f>
        <v>#N/A</v>
      </c>
      <c r="K139" t="e">
        <f t="shared" si="20"/>
        <v>#N/A</v>
      </c>
      <c r="M139" t="e">
        <f t="shared" ca="1" si="24"/>
        <v>#N/A</v>
      </c>
      <c r="N139" t="str">
        <f t="shared" ca="1" si="21"/>
        <v/>
      </c>
      <c r="O139" t="e">
        <f ca="1">IF($R$3&lt;&gt;"",NA(),IF(OR($E139&lt;$B$2,$E139&gt;$B$3),NA(),IFERROR(IF(INDEX(J!$A$1:$ZZ$200,MATCH($E139,J!$A$1:$A$200,0),MATCH(O$5,J!$A$1:$ZZ$1,0))&lt;&gt;"",INDEX(J!$A$1:$ZZ$200,MATCH($E139,J!$A$1:$A$200,0),MATCH(O$5,J!$A$1:$ZZ$1,0)),NA()),NA())))</f>
        <v>#N/A</v>
      </c>
      <c r="P139" t="e">
        <f ca="1">IF($R$3&lt;&gt;"",NA(),IF(OR($E139&lt;$B$2,$E139&gt;$B$3),NA(),IFERROR(IF(INDEX(J!$A$1:$ZZ$200,MATCH($E139,J!$A$1:$A$200,0),MATCH(P$5,J!$A$1:$ZZ$1,0))&lt;&gt;"",INDEX(J!$A$1:$ZZ$200,MATCH($E139,J!$A$1:$A$200,0),MATCH(P$5,J!$A$1:$ZZ$1,0)),NA()),NA())))</f>
        <v>#N/A</v>
      </c>
      <c r="Q139" t="e">
        <f ca="1">IF($R$3&lt;&gt;"",NA(),IF(OR($E139&lt;$B$2,$E139&gt;$B$3),NA(),IFERROR(IF(INDEX(J!$A$1:$ZZ$200,MATCH($E139,J!$A$1:$A$200,0),MATCH(Q$5,J!$A$1:$ZZ$1,0))&lt;&gt;"",INDEX(J!$A$1:$ZZ$200,MATCH($E139,J!$A$1:$A$200,0),MATCH(Q$5,J!$A$1:$ZZ$1,0)),NA()),NA())))</f>
        <v>#N/A</v>
      </c>
      <c r="R139" t="e">
        <f t="shared" ca="1" si="25"/>
        <v>#N/A</v>
      </c>
      <c r="S139" t="e">
        <f t="shared" ca="1" si="26"/>
        <v>#N/A</v>
      </c>
    </row>
    <row r="140" spans="3:19">
      <c r="C140" t="e">
        <f t="shared" ca="1" si="22"/>
        <v>#N/A</v>
      </c>
      <c r="D140" t="str">
        <f t="shared" ca="1" si="23"/>
        <v/>
      </c>
      <c r="E140">
        <v>2103</v>
      </c>
      <c r="F140" s="51" t="e">
        <f ca="1">IF(OR($E140&lt;$B$2,$E140&gt;$B$3),NA(),IFERROR(IF(INDEX(J!$A$1:$ZZ$200,MATCH($E140,J!$A$1:$A$200,0),MATCH(F$5,J!$A$1:$ZZ$1,0))&lt;&gt;"",INDEX(J!$A$1:$ZZ$200,MATCH($E140,J!$A$1:$A$200,0),MATCH(F$5,J!$A$1:$ZZ$1,0)),NA()),NA()))</f>
        <v>#N/A</v>
      </c>
      <c r="G140" s="51" t="e">
        <f ca="1">IF(OR($E140&lt;$B$2,$E140&gt;$B$3),NA(),IFERROR(IF(INDEX(J!$A$1:$ZZ$200,MATCH($E140,J!$A$1:$A$200,0),MATCH(G$5,J!$A$1:$ZZ$1,0))&lt;&gt;"",INDEX(J!$A$1:$ZZ$200,MATCH($E140,J!$A$1:$A$200,0),MATCH(G$5,J!$A$1:$ZZ$1,0)),NA()),NA()))</f>
        <v>#N/A</v>
      </c>
      <c r="H140" s="51" t="e">
        <f ca="1">IF(OR($E140&lt;$B$2,$E140&gt;$B$3),NA(),IFERROR(IF(INDEX(J!$A$1:$ZZ$200,MATCH($E140,J!$A$1:$A$200,0),MATCH(H$5,J!$A$1:$ZZ$1,0))&lt;&gt;"",INDEX(J!$A$1:$ZZ$200,MATCH($E140,J!$A$1:$A$200,0),MATCH(H$5,J!$A$1:$ZZ$1,0)),NA()),NA()))</f>
        <v>#N/A</v>
      </c>
      <c r="I140" s="51" t="e">
        <f ca="1">IF(OR($E140&lt;$B$2,$E140&gt;$B$3),NA(),IFERROR(IF(INDEX(J!$A$1:$ZZ$200,MATCH($E140,J!$A$1:$A$200,0),MATCH(I$5,J!$A$1:$ZZ$1,0))&lt;&gt;"",INDEX(J!$A$1:$ZZ$200,MATCH($E140,J!$A$1:$A$200,0),MATCH(I$5,J!$A$1:$ZZ$1,0)),NA()),NA()))</f>
        <v>#N/A</v>
      </c>
      <c r="J140" s="51" t="e">
        <f ca="1">IF(OR($E140&lt;$B$2,$E140&gt;$B$3),NA(),IFERROR(IF(INDEX(J!$A$1:$ZZ$200,MATCH($E140,J!$A$1:$A$200,0),MATCH(J$5,J!$A$1:$ZZ$1,0))&lt;&gt;"",INDEX(J!$A$1:$ZZ$200,MATCH($E140,J!$A$1:$A$200,0),MATCH(J$5,J!$A$1:$ZZ$1,0)),NA()),NA()))</f>
        <v>#N/A</v>
      </c>
      <c r="K140" t="e">
        <f t="shared" si="20"/>
        <v>#N/A</v>
      </c>
      <c r="M140" t="e">
        <f t="shared" ca="1" si="24"/>
        <v>#N/A</v>
      </c>
      <c r="N140" t="str">
        <f t="shared" ca="1" si="21"/>
        <v/>
      </c>
      <c r="O140" t="e">
        <f ca="1">IF($R$3&lt;&gt;"",NA(),IF(OR($E140&lt;$B$2,$E140&gt;$B$3),NA(),IFERROR(IF(INDEX(J!$A$1:$ZZ$200,MATCH($E140,J!$A$1:$A$200,0),MATCH(O$5,J!$A$1:$ZZ$1,0))&lt;&gt;"",INDEX(J!$A$1:$ZZ$200,MATCH($E140,J!$A$1:$A$200,0),MATCH(O$5,J!$A$1:$ZZ$1,0)),NA()),NA())))</f>
        <v>#N/A</v>
      </c>
      <c r="P140" t="e">
        <f ca="1">IF($R$3&lt;&gt;"",NA(),IF(OR($E140&lt;$B$2,$E140&gt;$B$3),NA(),IFERROR(IF(INDEX(J!$A$1:$ZZ$200,MATCH($E140,J!$A$1:$A$200,0),MATCH(P$5,J!$A$1:$ZZ$1,0))&lt;&gt;"",INDEX(J!$A$1:$ZZ$200,MATCH($E140,J!$A$1:$A$200,0),MATCH(P$5,J!$A$1:$ZZ$1,0)),NA()),NA())))</f>
        <v>#N/A</v>
      </c>
      <c r="Q140" t="e">
        <f ca="1">IF($R$3&lt;&gt;"",NA(),IF(OR($E140&lt;$B$2,$E140&gt;$B$3),NA(),IFERROR(IF(INDEX(J!$A$1:$ZZ$200,MATCH($E140,J!$A$1:$A$200,0),MATCH(Q$5,J!$A$1:$ZZ$1,0))&lt;&gt;"",INDEX(J!$A$1:$ZZ$200,MATCH($E140,J!$A$1:$A$200,0),MATCH(Q$5,J!$A$1:$ZZ$1,0)),NA()),NA())))</f>
        <v>#N/A</v>
      </c>
      <c r="R140" t="e">
        <f t="shared" ca="1" si="25"/>
        <v>#N/A</v>
      </c>
      <c r="S140" t="e">
        <f t="shared" ca="1" si="26"/>
        <v>#N/A</v>
      </c>
    </row>
    <row r="141" spans="3:19">
      <c r="C141" t="e">
        <f t="shared" ca="1" si="22"/>
        <v>#N/A</v>
      </c>
      <c r="D141" t="str">
        <f t="shared" ca="1" si="23"/>
        <v/>
      </c>
      <c r="E141">
        <v>2104</v>
      </c>
      <c r="F141" s="51" t="e">
        <f ca="1">IF(OR($E141&lt;$B$2,$E141&gt;$B$3),NA(),IFERROR(IF(INDEX(J!$A$1:$ZZ$200,MATCH($E141,J!$A$1:$A$200,0),MATCH(F$5,J!$A$1:$ZZ$1,0))&lt;&gt;"",INDEX(J!$A$1:$ZZ$200,MATCH($E141,J!$A$1:$A$200,0),MATCH(F$5,J!$A$1:$ZZ$1,0)),NA()),NA()))</f>
        <v>#N/A</v>
      </c>
      <c r="G141" s="51" t="e">
        <f ca="1">IF(OR($E141&lt;$B$2,$E141&gt;$B$3),NA(),IFERROR(IF(INDEX(J!$A$1:$ZZ$200,MATCH($E141,J!$A$1:$A$200,0),MATCH(G$5,J!$A$1:$ZZ$1,0))&lt;&gt;"",INDEX(J!$A$1:$ZZ$200,MATCH($E141,J!$A$1:$A$200,0),MATCH(G$5,J!$A$1:$ZZ$1,0)),NA()),NA()))</f>
        <v>#N/A</v>
      </c>
      <c r="H141" s="51" t="e">
        <f ca="1">IF(OR($E141&lt;$B$2,$E141&gt;$B$3),NA(),IFERROR(IF(INDEX(J!$A$1:$ZZ$200,MATCH($E141,J!$A$1:$A$200,0),MATCH(H$5,J!$A$1:$ZZ$1,0))&lt;&gt;"",INDEX(J!$A$1:$ZZ$200,MATCH($E141,J!$A$1:$A$200,0),MATCH(H$5,J!$A$1:$ZZ$1,0)),NA()),NA()))</f>
        <v>#N/A</v>
      </c>
      <c r="I141" s="51" t="e">
        <f ca="1">IF(OR($E141&lt;$B$2,$E141&gt;$B$3),NA(),IFERROR(IF(INDEX(J!$A$1:$ZZ$200,MATCH($E141,J!$A$1:$A$200,0),MATCH(I$5,J!$A$1:$ZZ$1,0))&lt;&gt;"",INDEX(J!$A$1:$ZZ$200,MATCH($E141,J!$A$1:$A$200,0),MATCH(I$5,J!$A$1:$ZZ$1,0)),NA()),NA()))</f>
        <v>#N/A</v>
      </c>
      <c r="J141" s="51" t="e">
        <f ca="1">IF(OR($E141&lt;$B$2,$E141&gt;$B$3),NA(),IFERROR(IF(INDEX(J!$A$1:$ZZ$200,MATCH($E141,J!$A$1:$A$200,0),MATCH(J$5,J!$A$1:$ZZ$1,0))&lt;&gt;"",INDEX(J!$A$1:$ZZ$200,MATCH($E141,J!$A$1:$A$200,0),MATCH(J$5,J!$A$1:$ZZ$1,0)),NA()),NA()))</f>
        <v>#N/A</v>
      </c>
      <c r="K141" t="e">
        <f t="shared" si="20"/>
        <v>#N/A</v>
      </c>
      <c r="M141" t="e">
        <f t="shared" ca="1" si="24"/>
        <v>#N/A</v>
      </c>
      <c r="N141" t="str">
        <f t="shared" ca="1" si="21"/>
        <v/>
      </c>
      <c r="O141" t="e">
        <f ca="1">IF($R$3&lt;&gt;"",NA(),IF(OR($E141&lt;$B$2,$E141&gt;$B$3),NA(),IFERROR(IF(INDEX(J!$A$1:$ZZ$200,MATCH($E141,J!$A$1:$A$200,0),MATCH(O$5,J!$A$1:$ZZ$1,0))&lt;&gt;"",INDEX(J!$A$1:$ZZ$200,MATCH($E141,J!$A$1:$A$200,0),MATCH(O$5,J!$A$1:$ZZ$1,0)),NA()),NA())))</f>
        <v>#N/A</v>
      </c>
      <c r="P141" t="e">
        <f ca="1">IF($R$3&lt;&gt;"",NA(),IF(OR($E141&lt;$B$2,$E141&gt;$B$3),NA(),IFERROR(IF(INDEX(J!$A$1:$ZZ$200,MATCH($E141,J!$A$1:$A$200,0),MATCH(P$5,J!$A$1:$ZZ$1,0))&lt;&gt;"",INDEX(J!$A$1:$ZZ$200,MATCH($E141,J!$A$1:$A$200,0),MATCH(P$5,J!$A$1:$ZZ$1,0)),NA()),NA())))</f>
        <v>#N/A</v>
      </c>
      <c r="Q141" t="e">
        <f ca="1">IF($R$3&lt;&gt;"",NA(),IF(OR($E141&lt;$B$2,$E141&gt;$B$3),NA(),IFERROR(IF(INDEX(J!$A$1:$ZZ$200,MATCH($E141,J!$A$1:$A$200,0),MATCH(Q$5,J!$A$1:$ZZ$1,0))&lt;&gt;"",INDEX(J!$A$1:$ZZ$200,MATCH($E141,J!$A$1:$A$200,0),MATCH(Q$5,J!$A$1:$ZZ$1,0)),NA()),NA())))</f>
        <v>#N/A</v>
      </c>
      <c r="R141" t="e">
        <f t="shared" ca="1" si="25"/>
        <v>#N/A</v>
      </c>
      <c r="S141" t="e">
        <f t="shared" ca="1" si="26"/>
        <v>#N/A</v>
      </c>
    </row>
    <row r="142" spans="3:19">
      <c r="C142" t="e">
        <f t="shared" ca="1" si="22"/>
        <v>#N/A</v>
      </c>
      <c r="D142" t="str">
        <f t="shared" ca="1" si="23"/>
        <v/>
      </c>
      <c r="E142">
        <v>2105</v>
      </c>
      <c r="F142" s="51" t="e">
        <f ca="1">IF(OR($E142&lt;$B$2,$E142&gt;$B$3),NA(),IFERROR(IF(INDEX(J!$A$1:$ZZ$200,MATCH($E142,J!$A$1:$A$200,0),MATCH(F$5,J!$A$1:$ZZ$1,0))&lt;&gt;"",INDEX(J!$A$1:$ZZ$200,MATCH($E142,J!$A$1:$A$200,0),MATCH(F$5,J!$A$1:$ZZ$1,0)),NA()),NA()))</f>
        <v>#N/A</v>
      </c>
      <c r="G142" s="51" t="e">
        <f ca="1">IF(OR($E142&lt;$B$2,$E142&gt;$B$3),NA(),IFERROR(IF(INDEX(J!$A$1:$ZZ$200,MATCH($E142,J!$A$1:$A$200,0),MATCH(G$5,J!$A$1:$ZZ$1,0))&lt;&gt;"",INDEX(J!$A$1:$ZZ$200,MATCH($E142,J!$A$1:$A$200,0),MATCH(G$5,J!$A$1:$ZZ$1,0)),NA()),NA()))</f>
        <v>#N/A</v>
      </c>
      <c r="H142" s="51" t="e">
        <f ca="1">IF(OR($E142&lt;$B$2,$E142&gt;$B$3),NA(),IFERROR(IF(INDEX(J!$A$1:$ZZ$200,MATCH($E142,J!$A$1:$A$200,0),MATCH(H$5,J!$A$1:$ZZ$1,0))&lt;&gt;"",INDEX(J!$A$1:$ZZ$200,MATCH($E142,J!$A$1:$A$200,0),MATCH(H$5,J!$A$1:$ZZ$1,0)),NA()),NA()))</f>
        <v>#N/A</v>
      </c>
      <c r="I142" s="51" t="e">
        <f ca="1">IF(OR($E142&lt;$B$2,$E142&gt;$B$3),NA(),IFERROR(IF(INDEX(J!$A$1:$ZZ$200,MATCH($E142,J!$A$1:$A$200,0),MATCH(I$5,J!$A$1:$ZZ$1,0))&lt;&gt;"",INDEX(J!$A$1:$ZZ$200,MATCH($E142,J!$A$1:$A$200,0),MATCH(I$5,J!$A$1:$ZZ$1,0)),NA()),NA()))</f>
        <v>#N/A</v>
      </c>
      <c r="J142" s="51" t="e">
        <f ca="1">IF(OR($E142&lt;$B$2,$E142&gt;$B$3),NA(),IFERROR(IF(INDEX(J!$A$1:$ZZ$200,MATCH($E142,J!$A$1:$A$200,0),MATCH(J$5,J!$A$1:$ZZ$1,0))&lt;&gt;"",INDEX(J!$A$1:$ZZ$200,MATCH($E142,J!$A$1:$A$200,0),MATCH(J$5,J!$A$1:$ZZ$1,0)),NA()),NA()))</f>
        <v>#N/A</v>
      </c>
      <c r="K142" t="e">
        <f t="shared" si="20"/>
        <v>#N/A</v>
      </c>
      <c r="M142" t="e">
        <f t="shared" ca="1" si="24"/>
        <v>#N/A</v>
      </c>
      <c r="N142" t="str">
        <f t="shared" ca="1" si="21"/>
        <v/>
      </c>
      <c r="O142" t="e">
        <f ca="1">IF($R$3&lt;&gt;"",NA(),IF(OR($E142&lt;$B$2,$E142&gt;$B$3),NA(),IFERROR(IF(INDEX(J!$A$1:$ZZ$200,MATCH($E142,J!$A$1:$A$200,0),MATCH(O$5,J!$A$1:$ZZ$1,0))&lt;&gt;"",INDEX(J!$A$1:$ZZ$200,MATCH($E142,J!$A$1:$A$200,0),MATCH(O$5,J!$A$1:$ZZ$1,0)),NA()),NA())))</f>
        <v>#N/A</v>
      </c>
      <c r="P142" t="e">
        <f ca="1">IF($R$3&lt;&gt;"",NA(),IF(OR($E142&lt;$B$2,$E142&gt;$B$3),NA(),IFERROR(IF(INDEX(J!$A$1:$ZZ$200,MATCH($E142,J!$A$1:$A$200,0),MATCH(P$5,J!$A$1:$ZZ$1,0))&lt;&gt;"",INDEX(J!$A$1:$ZZ$200,MATCH($E142,J!$A$1:$A$200,0),MATCH(P$5,J!$A$1:$ZZ$1,0)),NA()),NA())))</f>
        <v>#N/A</v>
      </c>
      <c r="Q142" t="e">
        <f ca="1">IF($R$3&lt;&gt;"",NA(),IF(OR($E142&lt;$B$2,$E142&gt;$B$3),NA(),IFERROR(IF(INDEX(J!$A$1:$ZZ$200,MATCH($E142,J!$A$1:$A$200,0),MATCH(Q$5,J!$A$1:$ZZ$1,0))&lt;&gt;"",INDEX(J!$A$1:$ZZ$200,MATCH($E142,J!$A$1:$A$200,0),MATCH(Q$5,J!$A$1:$ZZ$1,0)),NA()),NA())))</f>
        <v>#N/A</v>
      </c>
      <c r="R142" t="e">
        <f t="shared" ca="1" si="25"/>
        <v>#N/A</v>
      </c>
      <c r="S142" t="e">
        <f t="shared" ca="1" si="26"/>
        <v>#N/A</v>
      </c>
    </row>
    <row r="143" spans="3:19">
      <c r="C143" t="e">
        <f t="shared" ca="1" si="22"/>
        <v>#N/A</v>
      </c>
      <c r="D143" t="str">
        <f t="shared" ca="1" si="23"/>
        <v/>
      </c>
      <c r="E143">
        <v>2106</v>
      </c>
      <c r="F143" s="51" t="e">
        <f ca="1">IF(OR($E143&lt;$B$2,$E143&gt;$B$3),NA(),IFERROR(IF(INDEX(J!$A$1:$ZZ$200,MATCH($E143,J!$A$1:$A$200,0),MATCH(F$5,J!$A$1:$ZZ$1,0))&lt;&gt;"",INDEX(J!$A$1:$ZZ$200,MATCH($E143,J!$A$1:$A$200,0),MATCH(F$5,J!$A$1:$ZZ$1,0)),NA()),NA()))</f>
        <v>#N/A</v>
      </c>
      <c r="G143" s="51" t="e">
        <f ca="1">IF(OR($E143&lt;$B$2,$E143&gt;$B$3),NA(),IFERROR(IF(INDEX(J!$A$1:$ZZ$200,MATCH($E143,J!$A$1:$A$200,0),MATCH(G$5,J!$A$1:$ZZ$1,0))&lt;&gt;"",INDEX(J!$A$1:$ZZ$200,MATCH($E143,J!$A$1:$A$200,0),MATCH(G$5,J!$A$1:$ZZ$1,0)),NA()),NA()))</f>
        <v>#N/A</v>
      </c>
      <c r="H143" s="51" t="e">
        <f ca="1">IF(OR($E143&lt;$B$2,$E143&gt;$B$3),NA(),IFERROR(IF(INDEX(J!$A$1:$ZZ$200,MATCH($E143,J!$A$1:$A$200,0),MATCH(H$5,J!$A$1:$ZZ$1,0))&lt;&gt;"",INDEX(J!$A$1:$ZZ$200,MATCH($E143,J!$A$1:$A$200,0),MATCH(H$5,J!$A$1:$ZZ$1,0)),NA()),NA()))</f>
        <v>#N/A</v>
      </c>
      <c r="I143" s="51" t="e">
        <f ca="1">IF(OR($E143&lt;$B$2,$E143&gt;$B$3),NA(),IFERROR(IF(INDEX(J!$A$1:$ZZ$200,MATCH($E143,J!$A$1:$A$200,0),MATCH(I$5,J!$A$1:$ZZ$1,0))&lt;&gt;"",INDEX(J!$A$1:$ZZ$200,MATCH($E143,J!$A$1:$A$200,0),MATCH(I$5,J!$A$1:$ZZ$1,0)),NA()),NA()))</f>
        <v>#N/A</v>
      </c>
      <c r="J143" s="51" t="e">
        <f ca="1">IF(OR($E143&lt;$B$2,$E143&gt;$B$3),NA(),IFERROR(IF(INDEX(J!$A$1:$ZZ$200,MATCH($E143,J!$A$1:$A$200,0),MATCH(J$5,J!$A$1:$ZZ$1,0))&lt;&gt;"",INDEX(J!$A$1:$ZZ$200,MATCH($E143,J!$A$1:$A$200,0),MATCH(J$5,J!$A$1:$ZZ$1,0)),NA()),NA()))</f>
        <v>#N/A</v>
      </c>
      <c r="K143" t="e">
        <f t="shared" si="20"/>
        <v>#N/A</v>
      </c>
      <c r="M143" t="e">
        <f t="shared" ca="1" si="24"/>
        <v>#N/A</v>
      </c>
      <c r="N143" t="str">
        <f t="shared" ca="1" si="21"/>
        <v/>
      </c>
      <c r="O143" t="e">
        <f ca="1">IF($R$3&lt;&gt;"",NA(),IF(OR($E143&lt;$B$2,$E143&gt;$B$3),NA(),IFERROR(IF(INDEX(J!$A$1:$ZZ$200,MATCH($E143,J!$A$1:$A$200,0),MATCH(O$5,J!$A$1:$ZZ$1,0))&lt;&gt;"",INDEX(J!$A$1:$ZZ$200,MATCH($E143,J!$A$1:$A$200,0),MATCH(O$5,J!$A$1:$ZZ$1,0)),NA()),NA())))</f>
        <v>#N/A</v>
      </c>
      <c r="P143" t="e">
        <f ca="1">IF($R$3&lt;&gt;"",NA(),IF(OR($E143&lt;$B$2,$E143&gt;$B$3),NA(),IFERROR(IF(INDEX(J!$A$1:$ZZ$200,MATCH($E143,J!$A$1:$A$200,0),MATCH(P$5,J!$A$1:$ZZ$1,0))&lt;&gt;"",INDEX(J!$A$1:$ZZ$200,MATCH($E143,J!$A$1:$A$200,0),MATCH(P$5,J!$A$1:$ZZ$1,0)),NA()),NA())))</f>
        <v>#N/A</v>
      </c>
      <c r="Q143" t="e">
        <f ca="1">IF($R$3&lt;&gt;"",NA(),IF(OR($E143&lt;$B$2,$E143&gt;$B$3),NA(),IFERROR(IF(INDEX(J!$A$1:$ZZ$200,MATCH($E143,J!$A$1:$A$200,0),MATCH(Q$5,J!$A$1:$ZZ$1,0))&lt;&gt;"",INDEX(J!$A$1:$ZZ$200,MATCH($E143,J!$A$1:$A$200,0),MATCH(Q$5,J!$A$1:$ZZ$1,0)),NA()),NA())))</f>
        <v>#N/A</v>
      </c>
      <c r="R143" t="e">
        <f t="shared" ca="1" si="25"/>
        <v>#N/A</v>
      </c>
      <c r="S143" t="e">
        <f t="shared" ca="1" si="26"/>
        <v>#N/A</v>
      </c>
    </row>
    <row r="144" spans="3:19">
      <c r="C144" t="e">
        <f t="shared" ca="1" si="22"/>
        <v>#N/A</v>
      </c>
      <c r="D144" t="str">
        <f t="shared" ca="1" si="23"/>
        <v/>
      </c>
      <c r="E144">
        <v>2107</v>
      </c>
      <c r="F144" s="51" t="e">
        <f ca="1">IF(OR($E144&lt;$B$2,$E144&gt;$B$3),NA(),IFERROR(IF(INDEX(J!$A$1:$ZZ$200,MATCH($E144,J!$A$1:$A$200,0),MATCH(F$5,J!$A$1:$ZZ$1,0))&lt;&gt;"",INDEX(J!$A$1:$ZZ$200,MATCH($E144,J!$A$1:$A$200,0),MATCH(F$5,J!$A$1:$ZZ$1,0)),NA()),NA()))</f>
        <v>#N/A</v>
      </c>
      <c r="G144" s="51" t="e">
        <f ca="1">IF(OR($E144&lt;$B$2,$E144&gt;$B$3),NA(),IFERROR(IF(INDEX(J!$A$1:$ZZ$200,MATCH($E144,J!$A$1:$A$200,0),MATCH(G$5,J!$A$1:$ZZ$1,0))&lt;&gt;"",INDEX(J!$A$1:$ZZ$200,MATCH($E144,J!$A$1:$A$200,0),MATCH(G$5,J!$A$1:$ZZ$1,0)),NA()),NA()))</f>
        <v>#N/A</v>
      </c>
      <c r="H144" s="51" t="e">
        <f ca="1">IF(OR($E144&lt;$B$2,$E144&gt;$B$3),NA(),IFERROR(IF(INDEX(J!$A$1:$ZZ$200,MATCH($E144,J!$A$1:$A$200,0),MATCH(H$5,J!$A$1:$ZZ$1,0))&lt;&gt;"",INDEX(J!$A$1:$ZZ$200,MATCH($E144,J!$A$1:$A$200,0),MATCH(H$5,J!$A$1:$ZZ$1,0)),NA()),NA()))</f>
        <v>#N/A</v>
      </c>
      <c r="I144" s="51" t="e">
        <f ca="1">IF(OR($E144&lt;$B$2,$E144&gt;$B$3),NA(),IFERROR(IF(INDEX(J!$A$1:$ZZ$200,MATCH($E144,J!$A$1:$A$200,0),MATCH(I$5,J!$A$1:$ZZ$1,0))&lt;&gt;"",INDEX(J!$A$1:$ZZ$200,MATCH($E144,J!$A$1:$A$200,0),MATCH(I$5,J!$A$1:$ZZ$1,0)),NA()),NA()))</f>
        <v>#N/A</v>
      </c>
      <c r="J144" s="51" t="e">
        <f ca="1">IF(OR($E144&lt;$B$2,$E144&gt;$B$3),NA(),IFERROR(IF(INDEX(J!$A$1:$ZZ$200,MATCH($E144,J!$A$1:$A$200,0),MATCH(J$5,J!$A$1:$ZZ$1,0))&lt;&gt;"",INDEX(J!$A$1:$ZZ$200,MATCH($E144,J!$A$1:$A$200,0),MATCH(J$5,J!$A$1:$ZZ$1,0)),NA()),NA()))</f>
        <v>#N/A</v>
      </c>
      <c r="K144" t="e">
        <f t="shared" si="20"/>
        <v>#N/A</v>
      </c>
      <c r="M144" t="e">
        <f t="shared" ca="1" si="24"/>
        <v>#N/A</v>
      </c>
      <c r="N144" t="str">
        <f t="shared" ca="1" si="21"/>
        <v/>
      </c>
      <c r="O144" t="e">
        <f ca="1">IF($R$3&lt;&gt;"",NA(),IF(OR($E144&lt;$B$2,$E144&gt;$B$3),NA(),IFERROR(IF(INDEX(J!$A$1:$ZZ$200,MATCH($E144,J!$A$1:$A$200,0),MATCH(O$5,J!$A$1:$ZZ$1,0))&lt;&gt;"",INDEX(J!$A$1:$ZZ$200,MATCH($E144,J!$A$1:$A$200,0),MATCH(O$5,J!$A$1:$ZZ$1,0)),NA()),NA())))</f>
        <v>#N/A</v>
      </c>
      <c r="P144" t="e">
        <f ca="1">IF($R$3&lt;&gt;"",NA(),IF(OR($E144&lt;$B$2,$E144&gt;$B$3),NA(),IFERROR(IF(INDEX(J!$A$1:$ZZ$200,MATCH($E144,J!$A$1:$A$200,0),MATCH(P$5,J!$A$1:$ZZ$1,0))&lt;&gt;"",INDEX(J!$A$1:$ZZ$200,MATCH($E144,J!$A$1:$A$200,0),MATCH(P$5,J!$A$1:$ZZ$1,0)),NA()),NA())))</f>
        <v>#N/A</v>
      </c>
      <c r="Q144" t="e">
        <f ca="1">IF($R$3&lt;&gt;"",NA(),IF(OR($E144&lt;$B$2,$E144&gt;$B$3),NA(),IFERROR(IF(INDEX(J!$A$1:$ZZ$200,MATCH($E144,J!$A$1:$A$200,0),MATCH(Q$5,J!$A$1:$ZZ$1,0))&lt;&gt;"",INDEX(J!$A$1:$ZZ$200,MATCH($E144,J!$A$1:$A$200,0),MATCH(Q$5,J!$A$1:$ZZ$1,0)),NA()),NA())))</f>
        <v>#N/A</v>
      </c>
      <c r="R144" t="e">
        <f t="shared" ca="1" si="25"/>
        <v>#N/A</v>
      </c>
      <c r="S144" t="e">
        <f t="shared" ca="1" si="26"/>
        <v>#N/A</v>
      </c>
    </row>
    <row r="145" spans="3:19">
      <c r="C145" t="e">
        <f t="shared" ca="1" si="22"/>
        <v>#N/A</v>
      </c>
      <c r="D145" t="str">
        <f t="shared" ca="1" si="23"/>
        <v/>
      </c>
      <c r="E145">
        <v>2108</v>
      </c>
      <c r="F145" s="51" t="e">
        <f ca="1">IF(OR($E145&lt;$B$2,$E145&gt;$B$3),NA(),IFERROR(IF(INDEX(J!$A$1:$ZZ$200,MATCH($E145,J!$A$1:$A$200,0),MATCH(F$5,J!$A$1:$ZZ$1,0))&lt;&gt;"",INDEX(J!$A$1:$ZZ$200,MATCH($E145,J!$A$1:$A$200,0),MATCH(F$5,J!$A$1:$ZZ$1,0)),NA()),NA()))</f>
        <v>#N/A</v>
      </c>
      <c r="G145" s="51" t="e">
        <f ca="1">IF(OR($E145&lt;$B$2,$E145&gt;$B$3),NA(),IFERROR(IF(INDEX(J!$A$1:$ZZ$200,MATCH($E145,J!$A$1:$A$200,0),MATCH(G$5,J!$A$1:$ZZ$1,0))&lt;&gt;"",INDEX(J!$A$1:$ZZ$200,MATCH($E145,J!$A$1:$A$200,0),MATCH(G$5,J!$A$1:$ZZ$1,0)),NA()),NA()))</f>
        <v>#N/A</v>
      </c>
      <c r="H145" s="51" t="e">
        <f ca="1">IF(OR($E145&lt;$B$2,$E145&gt;$B$3),NA(),IFERROR(IF(INDEX(J!$A$1:$ZZ$200,MATCH($E145,J!$A$1:$A$200,0),MATCH(H$5,J!$A$1:$ZZ$1,0))&lt;&gt;"",INDEX(J!$A$1:$ZZ$200,MATCH($E145,J!$A$1:$A$200,0),MATCH(H$5,J!$A$1:$ZZ$1,0)),NA()),NA()))</f>
        <v>#N/A</v>
      </c>
      <c r="I145" s="51" t="e">
        <f ca="1">IF(OR($E145&lt;$B$2,$E145&gt;$B$3),NA(),IFERROR(IF(INDEX(J!$A$1:$ZZ$200,MATCH($E145,J!$A$1:$A$200,0),MATCH(I$5,J!$A$1:$ZZ$1,0))&lt;&gt;"",INDEX(J!$A$1:$ZZ$200,MATCH($E145,J!$A$1:$A$200,0),MATCH(I$5,J!$A$1:$ZZ$1,0)),NA()),NA()))</f>
        <v>#N/A</v>
      </c>
      <c r="J145" s="51" t="e">
        <f ca="1">IF(OR($E145&lt;$B$2,$E145&gt;$B$3),NA(),IFERROR(IF(INDEX(J!$A$1:$ZZ$200,MATCH($E145,J!$A$1:$A$200,0),MATCH(J$5,J!$A$1:$ZZ$1,0))&lt;&gt;"",INDEX(J!$A$1:$ZZ$200,MATCH($E145,J!$A$1:$A$200,0),MATCH(J$5,J!$A$1:$ZZ$1,0)),NA()),NA()))</f>
        <v>#N/A</v>
      </c>
      <c r="K145" t="e">
        <f t="shared" si="20"/>
        <v>#N/A</v>
      </c>
      <c r="M145" t="e">
        <f t="shared" ca="1" si="24"/>
        <v>#N/A</v>
      </c>
      <c r="N145" t="str">
        <f t="shared" ca="1" si="21"/>
        <v/>
      </c>
      <c r="O145" t="e">
        <f ca="1">IF($R$3&lt;&gt;"",NA(),IF(OR($E145&lt;$B$2,$E145&gt;$B$3),NA(),IFERROR(IF(INDEX(J!$A$1:$ZZ$200,MATCH($E145,J!$A$1:$A$200,0),MATCH(O$5,J!$A$1:$ZZ$1,0))&lt;&gt;"",INDEX(J!$A$1:$ZZ$200,MATCH($E145,J!$A$1:$A$200,0),MATCH(O$5,J!$A$1:$ZZ$1,0)),NA()),NA())))</f>
        <v>#N/A</v>
      </c>
      <c r="P145" t="e">
        <f ca="1">IF($R$3&lt;&gt;"",NA(),IF(OR($E145&lt;$B$2,$E145&gt;$B$3),NA(),IFERROR(IF(INDEX(J!$A$1:$ZZ$200,MATCH($E145,J!$A$1:$A$200,0),MATCH(P$5,J!$A$1:$ZZ$1,0))&lt;&gt;"",INDEX(J!$A$1:$ZZ$200,MATCH($E145,J!$A$1:$A$200,0),MATCH(P$5,J!$A$1:$ZZ$1,0)),NA()),NA())))</f>
        <v>#N/A</v>
      </c>
      <c r="Q145" t="e">
        <f ca="1">IF($R$3&lt;&gt;"",NA(),IF(OR($E145&lt;$B$2,$E145&gt;$B$3),NA(),IFERROR(IF(INDEX(J!$A$1:$ZZ$200,MATCH($E145,J!$A$1:$A$200,0),MATCH(Q$5,J!$A$1:$ZZ$1,0))&lt;&gt;"",INDEX(J!$A$1:$ZZ$200,MATCH($E145,J!$A$1:$A$200,0),MATCH(Q$5,J!$A$1:$ZZ$1,0)),NA()),NA())))</f>
        <v>#N/A</v>
      </c>
      <c r="R145" t="e">
        <f t="shared" ca="1" si="25"/>
        <v>#N/A</v>
      </c>
      <c r="S145" t="e">
        <f t="shared" ca="1" si="26"/>
        <v>#N/A</v>
      </c>
    </row>
    <row r="146" spans="3:19">
      <c r="C146" t="e">
        <f t="shared" ca="1" si="22"/>
        <v>#N/A</v>
      </c>
      <c r="D146" t="str">
        <f t="shared" ca="1" si="23"/>
        <v/>
      </c>
      <c r="E146">
        <v>2109</v>
      </c>
      <c r="F146" s="51" t="e">
        <f ca="1">IF(OR($E146&lt;$B$2,$E146&gt;$B$3),NA(),IFERROR(IF(INDEX(J!$A$1:$ZZ$200,MATCH($E146,J!$A$1:$A$200,0),MATCH(F$5,J!$A$1:$ZZ$1,0))&lt;&gt;"",INDEX(J!$A$1:$ZZ$200,MATCH($E146,J!$A$1:$A$200,0),MATCH(F$5,J!$A$1:$ZZ$1,0)),NA()),NA()))</f>
        <v>#N/A</v>
      </c>
      <c r="G146" s="51" t="e">
        <f ca="1">IF(OR($E146&lt;$B$2,$E146&gt;$B$3),NA(),IFERROR(IF(INDEX(J!$A$1:$ZZ$200,MATCH($E146,J!$A$1:$A$200,0),MATCH(G$5,J!$A$1:$ZZ$1,0))&lt;&gt;"",INDEX(J!$A$1:$ZZ$200,MATCH($E146,J!$A$1:$A$200,0),MATCH(G$5,J!$A$1:$ZZ$1,0)),NA()),NA()))</f>
        <v>#N/A</v>
      </c>
      <c r="H146" s="51" t="e">
        <f ca="1">IF(OR($E146&lt;$B$2,$E146&gt;$B$3),NA(),IFERROR(IF(INDEX(J!$A$1:$ZZ$200,MATCH($E146,J!$A$1:$A$200,0),MATCH(H$5,J!$A$1:$ZZ$1,0))&lt;&gt;"",INDEX(J!$A$1:$ZZ$200,MATCH($E146,J!$A$1:$A$200,0),MATCH(H$5,J!$A$1:$ZZ$1,0)),NA()),NA()))</f>
        <v>#N/A</v>
      </c>
      <c r="I146" s="51" t="e">
        <f ca="1">IF(OR($E146&lt;$B$2,$E146&gt;$B$3),NA(),IFERROR(IF(INDEX(J!$A$1:$ZZ$200,MATCH($E146,J!$A$1:$A$200,0),MATCH(I$5,J!$A$1:$ZZ$1,0))&lt;&gt;"",INDEX(J!$A$1:$ZZ$200,MATCH($E146,J!$A$1:$A$200,0),MATCH(I$5,J!$A$1:$ZZ$1,0)),NA()),NA()))</f>
        <v>#N/A</v>
      </c>
      <c r="J146" s="51" t="e">
        <f ca="1">IF(OR($E146&lt;$B$2,$E146&gt;$B$3),NA(),IFERROR(IF(INDEX(J!$A$1:$ZZ$200,MATCH($E146,J!$A$1:$A$200,0),MATCH(J$5,J!$A$1:$ZZ$1,0))&lt;&gt;"",INDEX(J!$A$1:$ZZ$200,MATCH($E146,J!$A$1:$A$200,0),MATCH(J$5,J!$A$1:$ZZ$1,0)),NA()),NA()))</f>
        <v>#N/A</v>
      </c>
      <c r="K146" t="e">
        <f t="shared" si="20"/>
        <v>#N/A</v>
      </c>
      <c r="M146" t="e">
        <f t="shared" ca="1" si="24"/>
        <v>#N/A</v>
      </c>
      <c r="N146" t="str">
        <f t="shared" ca="1" si="21"/>
        <v/>
      </c>
      <c r="O146" t="e">
        <f ca="1">IF($R$3&lt;&gt;"",NA(),IF(OR($E146&lt;$B$2,$E146&gt;$B$3),NA(),IFERROR(IF(INDEX(J!$A$1:$ZZ$200,MATCH($E146,J!$A$1:$A$200,0),MATCH(O$5,J!$A$1:$ZZ$1,0))&lt;&gt;"",INDEX(J!$A$1:$ZZ$200,MATCH($E146,J!$A$1:$A$200,0),MATCH(O$5,J!$A$1:$ZZ$1,0)),NA()),NA())))</f>
        <v>#N/A</v>
      </c>
      <c r="P146" t="e">
        <f ca="1">IF($R$3&lt;&gt;"",NA(),IF(OR($E146&lt;$B$2,$E146&gt;$B$3),NA(),IFERROR(IF(INDEX(J!$A$1:$ZZ$200,MATCH($E146,J!$A$1:$A$200,0),MATCH(P$5,J!$A$1:$ZZ$1,0))&lt;&gt;"",INDEX(J!$A$1:$ZZ$200,MATCH($E146,J!$A$1:$A$200,0),MATCH(P$5,J!$A$1:$ZZ$1,0)),NA()),NA())))</f>
        <v>#N/A</v>
      </c>
      <c r="Q146" t="e">
        <f ca="1">IF($R$3&lt;&gt;"",NA(),IF(OR($E146&lt;$B$2,$E146&gt;$B$3),NA(),IFERROR(IF(INDEX(J!$A$1:$ZZ$200,MATCH($E146,J!$A$1:$A$200,0),MATCH(Q$5,J!$A$1:$ZZ$1,0))&lt;&gt;"",INDEX(J!$A$1:$ZZ$200,MATCH($E146,J!$A$1:$A$200,0),MATCH(Q$5,J!$A$1:$ZZ$1,0)),NA()),NA())))</f>
        <v>#N/A</v>
      </c>
      <c r="R146" t="e">
        <f t="shared" ca="1" si="25"/>
        <v>#N/A</v>
      </c>
      <c r="S146" t="e">
        <f t="shared" ca="1" si="26"/>
        <v>#N/A</v>
      </c>
    </row>
    <row r="147" spans="3:19">
      <c r="C147" t="e">
        <f t="shared" ca="1" si="22"/>
        <v>#N/A</v>
      </c>
      <c r="D147" t="str">
        <f t="shared" ca="1" si="23"/>
        <v/>
      </c>
      <c r="E147">
        <v>2110</v>
      </c>
      <c r="F147" s="51" t="e">
        <f ca="1">IF(OR($E147&lt;$B$2,$E147&gt;$B$3),NA(),IFERROR(IF(INDEX(J!$A$1:$ZZ$200,MATCH($E147,J!$A$1:$A$200,0),MATCH(F$5,J!$A$1:$ZZ$1,0))&lt;&gt;"",INDEX(J!$A$1:$ZZ$200,MATCH($E147,J!$A$1:$A$200,0),MATCH(F$5,J!$A$1:$ZZ$1,0)),NA()),NA()))</f>
        <v>#N/A</v>
      </c>
      <c r="G147" s="51" t="e">
        <f ca="1">IF(OR($E147&lt;$B$2,$E147&gt;$B$3),NA(),IFERROR(IF(INDEX(J!$A$1:$ZZ$200,MATCH($E147,J!$A$1:$A$200,0),MATCH(G$5,J!$A$1:$ZZ$1,0))&lt;&gt;"",INDEX(J!$A$1:$ZZ$200,MATCH($E147,J!$A$1:$A$200,0),MATCH(G$5,J!$A$1:$ZZ$1,0)),NA()),NA()))</f>
        <v>#N/A</v>
      </c>
      <c r="H147" s="51" t="e">
        <f ca="1">IF(OR($E147&lt;$B$2,$E147&gt;$B$3),NA(),IFERROR(IF(INDEX(J!$A$1:$ZZ$200,MATCH($E147,J!$A$1:$A$200,0),MATCH(H$5,J!$A$1:$ZZ$1,0))&lt;&gt;"",INDEX(J!$A$1:$ZZ$200,MATCH($E147,J!$A$1:$A$200,0),MATCH(H$5,J!$A$1:$ZZ$1,0)),NA()),NA()))</f>
        <v>#N/A</v>
      </c>
      <c r="I147" s="51" t="e">
        <f ca="1">IF(OR($E147&lt;$B$2,$E147&gt;$B$3),NA(),IFERROR(IF(INDEX(J!$A$1:$ZZ$200,MATCH($E147,J!$A$1:$A$200,0),MATCH(I$5,J!$A$1:$ZZ$1,0))&lt;&gt;"",INDEX(J!$A$1:$ZZ$200,MATCH($E147,J!$A$1:$A$200,0),MATCH(I$5,J!$A$1:$ZZ$1,0)),NA()),NA()))</f>
        <v>#N/A</v>
      </c>
      <c r="J147" s="51" t="e">
        <f ca="1">IF(OR($E147&lt;$B$2,$E147&gt;$B$3),NA(),IFERROR(IF(INDEX(J!$A$1:$ZZ$200,MATCH($E147,J!$A$1:$A$200,0),MATCH(J$5,J!$A$1:$ZZ$1,0))&lt;&gt;"",INDEX(J!$A$1:$ZZ$200,MATCH($E147,J!$A$1:$A$200,0),MATCH(J$5,J!$A$1:$ZZ$1,0)),NA()),NA()))</f>
        <v>#N/A</v>
      </c>
      <c r="K147" t="e">
        <f t="shared" si="20"/>
        <v>#N/A</v>
      </c>
      <c r="M147" t="e">
        <f t="shared" ca="1" si="24"/>
        <v>#N/A</v>
      </c>
      <c r="N147" t="str">
        <f t="shared" ca="1" si="21"/>
        <v/>
      </c>
      <c r="O147" t="e">
        <f ca="1">IF($R$3&lt;&gt;"",NA(),IF(OR($E147&lt;$B$2,$E147&gt;$B$3),NA(),IFERROR(IF(INDEX(J!$A$1:$ZZ$200,MATCH($E147,J!$A$1:$A$200,0),MATCH(O$5,J!$A$1:$ZZ$1,0))&lt;&gt;"",INDEX(J!$A$1:$ZZ$200,MATCH($E147,J!$A$1:$A$200,0),MATCH(O$5,J!$A$1:$ZZ$1,0)),NA()),NA())))</f>
        <v>#N/A</v>
      </c>
      <c r="P147" t="e">
        <f ca="1">IF($R$3&lt;&gt;"",NA(),IF(OR($E147&lt;$B$2,$E147&gt;$B$3),NA(),IFERROR(IF(INDEX(J!$A$1:$ZZ$200,MATCH($E147,J!$A$1:$A$200,0),MATCH(P$5,J!$A$1:$ZZ$1,0))&lt;&gt;"",INDEX(J!$A$1:$ZZ$200,MATCH($E147,J!$A$1:$A$200,0),MATCH(P$5,J!$A$1:$ZZ$1,0)),NA()),NA())))</f>
        <v>#N/A</v>
      </c>
      <c r="Q147" t="e">
        <f ca="1">IF($R$3&lt;&gt;"",NA(),IF(OR($E147&lt;$B$2,$E147&gt;$B$3),NA(),IFERROR(IF(INDEX(J!$A$1:$ZZ$200,MATCH($E147,J!$A$1:$A$200,0),MATCH(Q$5,J!$A$1:$ZZ$1,0))&lt;&gt;"",INDEX(J!$A$1:$ZZ$200,MATCH($E147,J!$A$1:$A$200,0),MATCH(Q$5,J!$A$1:$ZZ$1,0)),NA()),NA())))</f>
        <v>#N/A</v>
      </c>
      <c r="R147" t="e">
        <f t="shared" ca="1" si="25"/>
        <v>#N/A</v>
      </c>
      <c r="S147" t="e">
        <f t="shared" ca="1" si="26"/>
        <v>#N/A</v>
      </c>
    </row>
    <row r="148" spans="3:19">
      <c r="C148" t="e">
        <f t="shared" ca="1" si="22"/>
        <v>#N/A</v>
      </c>
      <c r="D148" t="str">
        <f t="shared" ca="1" si="23"/>
        <v/>
      </c>
      <c r="E148">
        <v>2111</v>
      </c>
      <c r="F148" s="51" t="e">
        <f ca="1">IF(OR($E148&lt;$B$2,$E148&gt;$B$3),NA(),IFERROR(IF(INDEX(J!$A$1:$ZZ$200,MATCH($E148,J!$A$1:$A$200,0),MATCH(F$5,J!$A$1:$ZZ$1,0))&lt;&gt;"",INDEX(J!$A$1:$ZZ$200,MATCH($E148,J!$A$1:$A$200,0),MATCH(F$5,J!$A$1:$ZZ$1,0)),NA()),NA()))</f>
        <v>#N/A</v>
      </c>
      <c r="G148" s="51" t="e">
        <f ca="1">IF(OR($E148&lt;$B$2,$E148&gt;$B$3),NA(),IFERROR(IF(INDEX(J!$A$1:$ZZ$200,MATCH($E148,J!$A$1:$A$200,0),MATCH(G$5,J!$A$1:$ZZ$1,0))&lt;&gt;"",INDEX(J!$A$1:$ZZ$200,MATCH($E148,J!$A$1:$A$200,0),MATCH(G$5,J!$A$1:$ZZ$1,0)),NA()),NA()))</f>
        <v>#N/A</v>
      </c>
      <c r="H148" s="51" t="e">
        <f ca="1">IF(OR($E148&lt;$B$2,$E148&gt;$B$3),NA(),IFERROR(IF(INDEX(J!$A$1:$ZZ$200,MATCH($E148,J!$A$1:$A$200,0),MATCH(H$5,J!$A$1:$ZZ$1,0))&lt;&gt;"",INDEX(J!$A$1:$ZZ$200,MATCH($E148,J!$A$1:$A$200,0),MATCH(H$5,J!$A$1:$ZZ$1,0)),NA()),NA()))</f>
        <v>#N/A</v>
      </c>
      <c r="I148" s="51" t="e">
        <f ca="1">IF(OR($E148&lt;$B$2,$E148&gt;$B$3),NA(),IFERROR(IF(INDEX(J!$A$1:$ZZ$200,MATCH($E148,J!$A$1:$A$200,0),MATCH(I$5,J!$A$1:$ZZ$1,0))&lt;&gt;"",INDEX(J!$A$1:$ZZ$200,MATCH($E148,J!$A$1:$A$200,0),MATCH(I$5,J!$A$1:$ZZ$1,0)),NA()),NA()))</f>
        <v>#N/A</v>
      </c>
      <c r="J148" s="51" t="e">
        <f ca="1">IF(OR($E148&lt;$B$2,$E148&gt;$B$3),NA(),IFERROR(IF(INDEX(J!$A$1:$ZZ$200,MATCH($E148,J!$A$1:$A$200,0),MATCH(J$5,J!$A$1:$ZZ$1,0))&lt;&gt;"",INDEX(J!$A$1:$ZZ$200,MATCH($E148,J!$A$1:$A$200,0),MATCH(J$5,J!$A$1:$ZZ$1,0)),NA()),NA()))</f>
        <v>#N/A</v>
      </c>
      <c r="K148" t="e">
        <f t="shared" si="20"/>
        <v>#N/A</v>
      </c>
      <c r="M148" t="e">
        <f t="shared" ca="1" si="24"/>
        <v>#N/A</v>
      </c>
      <c r="N148" t="str">
        <f t="shared" ca="1" si="21"/>
        <v/>
      </c>
      <c r="O148" t="e">
        <f ca="1">IF($R$3&lt;&gt;"",NA(),IF(OR($E148&lt;$B$2,$E148&gt;$B$3),NA(),IFERROR(IF(INDEX(J!$A$1:$ZZ$200,MATCH($E148,J!$A$1:$A$200,0),MATCH(O$5,J!$A$1:$ZZ$1,0))&lt;&gt;"",INDEX(J!$A$1:$ZZ$200,MATCH($E148,J!$A$1:$A$200,0),MATCH(O$5,J!$A$1:$ZZ$1,0)),NA()),NA())))</f>
        <v>#N/A</v>
      </c>
      <c r="P148" t="e">
        <f ca="1">IF($R$3&lt;&gt;"",NA(),IF(OR($E148&lt;$B$2,$E148&gt;$B$3),NA(),IFERROR(IF(INDEX(J!$A$1:$ZZ$200,MATCH($E148,J!$A$1:$A$200,0),MATCH(P$5,J!$A$1:$ZZ$1,0))&lt;&gt;"",INDEX(J!$A$1:$ZZ$200,MATCH($E148,J!$A$1:$A$200,0),MATCH(P$5,J!$A$1:$ZZ$1,0)),NA()),NA())))</f>
        <v>#N/A</v>
      </c>
      <c r="Q148" t="e">
        <f ca="1">IF($R$3&lt;&gt;"",NA(),IF(OR($E148&lt;$B$2,$E148&gt;$B$3),NA(),IFERROR(IF(INDEX(J!$A$1:$ZZ$200,MATCH($E148,J!$A$1:$A$200,0),MATCH(Q$5,J!$A$1:$ZZ$1,0))&lt;&gt;"",INDEX(J!$A$1:$ZZ$200,MATCH($E148,J!$A$1:$A$200,0),MATCH(Q$5,J!$A$1:$ZZ$1,0)),NA()),NA())))</f>
        <v>#N/A</v>
      </c>
      <c r="R148" t="e">
        <f t="shared" ca="1" si="25"/>
        <v>#N/A</v>
      </c>
      <c r="S148" t="e">
        <f t="shared" ca="1" si="26"/>
        <v>#N/A</v>
      </c>
    </row>
    <row r="149" spans="3:19">
      <c r="C149" t="e">
        <f t="shared" ca="1" si="22"/>
        <v>#N/A</v>
      </c>
      <c r="D149" t="str">
        <f t="shared" ca="1" si="23"/>
        <v/>
      </c>
      <c r="E149">
        <v>2112</v>
      </c>
      <c r="F149" s="51" t="e">
        <f ca="1">IF(OR($E149&lt;$B$2,$E149&gt;$B$3),NA(),IFERROR(IF(INDEX(J!$A$1:$ZZ$200,MATCH($E149,J!$A$1:$A$200,0),MATCH(F$5,J!$A$1:$ZZ$1,0))&lt;&gt;"",INDEX(J!$A$1:$ZZ$200,MATCH($E149,J!$A$1:$A$200,0),MATCH(F$5,J!$A$1:$ZZ$1,0)),NA()),NA()))</f>
        <v>#N/A</v>
      </c>
      <c r="G149" s="51" t="e">
        <f ca="1">IF(OR($E149&lt;$B$2,$E149&gt;$B$3),NA(),IFERROR(IF(INDEX(J!$A$1:$ZZ$200,MATCH($E149,J!$A$1:$A$200,0),MATCH(G$5,J!$A$1:$ZZ$1,0))&lt;&gt;"",INDEX(J!$A$1:$ZZ$200,MATCH($E149,J!$A$1:$A$200,0),MATCH(G$5,J!$A$1:$ZZ$1,0)),NA()),NA()))</f>
        <v>#N/A</v>
      </c>
      <c r="H149" s="51" t="e">
        <f ca="1">IF(OR($E149&lt;$B$2,$E149&gt;$B$3),NA(),IFERROR(IF(INDEX(J!$A$1:$ZZ$200,MATCH($E149,J!$A$1:$A$200,0),MATCH(H$5,J!$A$1:$ZZ$1,0))&lt;&gt;"",INDEX(J!$A$1:$ZZ$200,MATCH($E149,J!$A$1:$A$200,0),MATCH(H$5,J!$A$1:$ZZ$1,0)),NA()),NA()))</f>
        <v>#N/A</v>
      </c>
      <c r="I149" s="51" t="e">
        <f ca="1">IF(OR($E149&lt;$B$2,$E149&gt;$B$3),NA(),IFERROR(IF(INDEX(J!$A$1:$ZZ$200,MATCH($E149,J!$A$1:$A$200,0),MATCH(I$5,J!$A$1:$ZZ$1,0))&lt;&gt;"",INDEX(J!$A$1:$ZZ$200,MATCH($E149,J!$A$1:$A$200,0),MATCH(I$5,J!$A$1:$ZZ$1,0)),NA()),NA()))</f>
        <v>#N/A</v>
      </c>
      <c r="J149" s="51" t="e">
        <f ca="1">IF(OR($E149&lt;$B$2,$E149&gt;$B$3),NA(),IFERROR(IF(INDEX(J!$A$1:$ZZ$200,MATCH($E149,J!$A$1:$A$200,0),MATCH(J$5,J!$A$1:$ZZ$1,0))&lt;&gt;"",INDEX(J!$A$1:$ZZ$200,MATCH($E149,J!$A$1:$A$200,0),MATCH(J$5,J!$A$1:$ZZ$1,0)),NA()),NA()))</f>
        <v>#N/A</v>
      </c>
      <c r="K149" t="e">
        <f t="shared" si="20"/>
        <v>#N/A</v>
      </c>
      <c r="M149" t="e">
        <f t="shared" ca="1" si="24"/>
        <v>#N/A</v>
      </c>
      <c r="N149" t="str">
        <f t="shared" ca="1" si="21"/>
        <v/>
      </c>
      <c r="O149" t="e">
        <f ca="1">IF($R$3&lt;&gt;"",NA(),IF(OR($E149&lt;$B$2,$E149&gt;$B$3),NA(),IFERROR(IF(INDEX(J!$A$1:$ZZ$200,MATCH($E149,J!$A$1:$A$200,0),MATCH(O$5,J!$A$1:$ZZ$1,0))&lt;&gt;"",INDEX(J!$A$1:$ZZ$200,MATCH($E149,J!$A$1:$A$200,0),MATCH(O$5,J!$A$1:$ZZ$1,0)),NA()),NA())))</f>
        <v>#N/A</v>
      </c>
      <c r="P149" t="e">
        <f ca="1">IF($R$3&lt;&gt;"",NA(),IF(OR($E149&lt;$B$2,$E149&gt;$B$3),NA(),IFERROR(IF(INDEX(J!$A$1:$ZZ$200,MATCH($E149,J!$A$1:$A$200,0),MATCH(P$5,J!$A$1:$ZZ$1,0))&lt;&gt;"",INDEX(J!$A$1:$ZZ$200,MATCH($E149,J!$A$1:$A$200,0),MATCH(P$5,J!$A$1:$ZZ$1,0)),NA()),NA())))</f>
        <v>#N/A</v>
      </c>
      <c r="Q149" t="e">
        <f ca="1">IF($R$3&lt;&gt;"",NA(),IF(OR($E149&lt;$B$2,$E149&gt;$B$3),NA(),IFERROR(IF(INDEX(J!$A$1:$ZZ$200,MATCH($E149,J!$A$1:$A$200,0),MATCH(Q$5,J!$A$1:$ZZ$1,0))&lt;&gt;"",INDEX(J!$A$1:$ZZ$200,MATCH($E149,J!$A$1:$A$200,0),MATCH(Q$5,J!$A$1:$ZZ$1,0)),NA()),NA())))</f>
        <v>#N/A</v>
      </c>
      <c r="R149" t="e">
        <f t="shared" ca="1" si="25"/>
        <v>#N/A</v>
      </c>
      <c r="S149" t="e">
        <f t="shared" ca="1" si="26"/>
        <v>#N/A</v>
      </c>
    </row>
    <row r="150" spans="3:19">
      <c r="C150" t="e">
        <f t="shared" ca="1" si="22"/>
        <v>#N/A</v>
      </c>
      <c r="D150" t="str">
        <f t="shared" ca="1" si="23"/>
        <v/>
      </c>
      <c r="E150">
        <v>2113</v>
      </c>
      <c r="F150" s="51" t="e">
        <f ca="1">IF(OR($E150&lt;$B$2,$E150&gt;$B$3),NA(),IFERROR(IF(INDEX(J!$A$1:$ZZ$200,MATCH($E150,J!$A$1:$A$200,0),MATCH(F$5,J!$A$1:$ZZ$1,0))&lt;&gt;"",INDEX(J!$A$1:$ZZ$200,MATCH($E150,J!$A$1:$A$200,0),MATCH(F$5,J!$A$1:$ZZ$1,0)),NA()),NA()))</f>
        <v>#N/A</v>
      </c>
      <c r="G150" s="51" t="e">
        <f ca="1">IF(OR($E150&lt;$B$2,$E150&gt;$B$3),NA(),IFERROR(IF(INDEX(J!$A$1:$ZZ$200,MATCH($E150,J!$A$1:$A$200,0),MATCH(G$5,J!$A$1:$ZZ$1,0))&lt;&gt;"",INDEX(J!$A$1:$ZZ$200,MATCH($E150,J!$A$1:$A$200,0),MATCH(G$5,J!$A$1:$ZZ$1,0)),NA()),NA()))</f>
        <v>#N/A</v>
      </c>
      <c r="H150" s="51" t="e">
        <f ca="1">IF(OR($E150&lt;$B$2,$E150&gt;$B$3),NA(),IFERROR(IF(INDEX(J!$A$1:$ZZ$200,MATCH($E150,J!$A$1:$A$200,0),MATCH(H$5,J!$A$1:$ZZ$1,0))&lt;&gt;"",INDEX(J!$A$1:$ZZ$200,MATCH($E150,J!$A$1:$A$200,0),MATCH(H$5,J!$A$1:$ZZ$1,0)),NA()),NA()))</f>
        <v>#N/A</v>
      </c>
      <c r="I150" s="51" t="e">
        <f ca="1">IF(OR($E150&lt;$B$2,$E150&gt;$B$3),NA(),IFERROR(IF(INDEX(J!$A$1:$ZZ$200,MATCH($E150,J!$A$1:$A$200,0),MATCH(I$5,J!$A$1:$ZZ$1,0))&lt;&gt;"",INDEX(J!$A$1:$ZZ$200,MATCH($E150,J!$A$1:$A$200,0),MATCH(I$5,J!$A$1:$ZZ$1,0)),NA()),NA()))</f>
        <v>#N/A</v>
      </c>
      <c r="J150" s="51" t="e">
        <f ca="1">IF(OR($E150&lt;$B$2,$E150&gt;$B$3),NA(),IFERROR(IF(INDEX(J!$A$1:$ZZ$200,MATCH($E150,J!$A$1:$A$200,0),MATCH(J$5,J!$A$1:$ZZ$1,0))&lt;&gt;"",INDEX(J!$A$1:$ZZ$200,MATCH($E150,J!$A$1:$A$200,0),MATCH(J$5,J!$A$1:$ZZ$1,0)),NA()),NA()))</f>
        <v>#N/A</v>
      </c>
      <c r="K150" t="e">
        <f t="shared" si="20"/>
        <v>#N/A</v>
      </c>
      <c r="M150" t="e">
        <f t="shared" ca="1" si="24"/>
        <v>#N/A</v>
      </c>
      <c r="N150" t="str">
        <f t="shared" ca="1" si="21"/>
        <v/>
      </c>
      <c r="O150" t="e">
        <f ca="1">IF($R$3&lt;&gt;"",NA(),IF(OR($E150&lt;$B$2,$E150&gt;$B$3),NA(),IFERROR(IF(INDEX(J!$A$1:$ZZ$200,MATCH($E150,J!$A$1:$A$200,0),MATCH(O$5,J!$A$1:$ZZ$1,0))&lt;&gt;"",INDEX(J!$A$1:$ZZ$200,MATCH($E150,J!$A$1:$A$200,0),MATCH(O$5,J!$A$1:$ZZ$1,0)),NA()),NA())))</f>
        <v>#N/A</v>
      </c>
      <c r="P150" t="e">
        <f ca="1">IF($R$3&lt;&gt;"",NA(),IF(OR($E150&lt;$B$2,$E150&gt;$B$3),NA(),IFERROR(IF(INDEX(J!$A$1:$ZZ$200,MATCH($E150,J!$A$1:$A$200,0),MATCH(P$5,J!$A$1:$ZZ$1,0))&lt;&gt;"",INDEX(J!$A$1:$ZZ$200,MATCH($E150,J!$A$1:$A$200,0),MATCH(P$5,J!$A$1:$ZZ$1,0)),NA()),NA())))</f>
        <v>#N/A</v>
      </c>
      <c r="Q150" t="e">
        <f ca="1">IF($R$3&lt;&gt;"",NA(),IF(OR($E150&lt;$B$2,$E150&gt;$B$3),NA(),IFERROR(IF(INDEX(J!$A$1:$ZZ$200,MATCH($E150,J!$A$1:$A$200,0),MATCH(Q$5,J!$A$1:$ZZ$1,0))&lt;&gt;"",INDEX(J!$A$1:$ZZ$200,MATCH($E150,J!$A$1:$A$200,0),MATCH(Q$5,J!$A$1:$ZZ$1,0)),NA()),NA())))</f>
        <v>#N/A</v>
      </c>
      <c r="R150" t="e">
        <f t="shared" ca="1" si="25"/>
        <v>#N/A</v>
      </c>
      <c r="S150" t="e">
        <f t="shared" ca="1" si="26"/>
        <v>#N/A</v>
      </c>
    </row>
    <row r="151" spans="3:19">
      <c r="C151" t="e">
        <f t="shared" ca="1" si="22"/>
        <v>#N/A</v>
      </c>
      <c r="D151" t="str">
        <f t="shared" ca="1" si="23"/>
        <v/>
      </c>
      <c r="E151">
        <v>2114</v>
      </c>
      <c r="F151" s="51" t="e">
        <f ca="1">IF(OR($E151&lt;$B$2,$E151&gt;$B$3),NA(),IFERROR(IF(INDEX(J!$A$1:$ZZ$200,MATCH($E151,J!$A$1:$A$200,0),MATCH(F$5,J!$A$1:$ZZ$1,0))&lt;&gt;"",INDEX(J!$A$1:$ZZ$200,MATCH($E151,J!$A$1:$A$200,0),MATCH(F$5,J!$A$1:$ZZ$1,0)),NA()),NA()))</f>
        <v>#N/A</v>
      </c>
      <c r="G151" s="51" t="e">
        <f ca="1">IF(OR($E151&lt;$B$2,$E151&gt;$B$3),NA(),IFERROR(IF(INDEX(J!$A$1:$ZZ$200,MATCH($E151,J!$A$1:$A$200,0),MATCH(G$5,J!$A$1:$ZZ$1,0))&lt;&gt;"",INDEX(J!$A$1:$ZZ$200,MATCH($E151,J!$A$1:$A$200,0),MATCH(G$5,J!$A$1:$ZZ$1,0)),NA()),NA()))</f>
        <v>#N/A</v>
      </c>
      <c r="H151" s="51" t="e">
        <f ca="1">IF(OR($E151&lt;$B$2,$E151&gt;$B$3),NA(),IFERROR(IF(INDEX(J!$A$1:$ZZ$200,MATCH($E151,J!$A$1:$A$200,0),MATCH(H$5,J!$A$1:$ZZ$1,0))&lt;&gt;"",INDEX(J!$A$1:$ZZ$200,MATCH($E151,J!$A$1:$A$200,0),MATCH(H$5,J!$A$1:$ZZ$1,0)),NA()),NA()))</f>
        <v>#N/A</v>
      </c>
      <c r="I151" s="51" t="e">
        <f ca="1">IF(OR($E151&lt;$B$2,$E151&gt;$B$3),NA(),IFERROR(IF(INDEX(J!$A$1:$ZZ$200,MATCH($E151,J!$A$1:$A$200,0),MATCH(I$5,J!$A$1:$ZZ$1,0))&lt;&gt;"",INDEX(J!$A$1:$ZZ$200,MATCH($E151,J!$A$1:$A$200,0),MATCH(I$5,J!$A$1:$ZZ$1,0)),NA()),NA()))</f>
        <v>#N/A</v>
      </c>
      <c r="J151" s="51" t="e">
        <f ca="1">IF(OR($E151&lt;$B$2,$E151&gt;$B$3),NA(),IFERROR(IF(INDEX(J!$A$1:$ZZ$200,MATCH($E151,J!$A$1:$A$200,0),MATCH(J$5,J!$A$1:$ZZ$1,0))&lt;&gt;"",INDEX(J!$A$1:$ZZ$200,MATCH($E151,J!$A$1:$A$200,0),MATCH(J$5,J!$A$1:$ZZ$1,0)),NA()),NA()))</f>
        <v>#N/A</v>
      </c>
      <c r="K151" t="e">
        <f t="shared" si="20"/>
        <v>#N/A</v>
      </c>
      <c r="M151" t="e">
        <f t="shared" ca="1" si="24"/>
        <v>#N/A</v>
      </c>
      <c r="N151" t="str">
        <f t="shared" ca="1" si="21"/>
        <v/>
      </c>
      <c r="O151" t="e">
        <f ca="1">IF($R$3&lt;&gt;"",NA(),IF(OR($E151&lt;$B$2,$E151&gt;$B$3),NA(),IFERROR(IF(INDEX(J!$A$1:$ZZ$200,MATCH($E151,J!$A$1:$A$200,0),MATCH(O$5,J!$A$1:$ZZ$1,0))&lt;&gt;"",INDEX(J!$A$1:$ZZ$200,MATCH($E151,J!$A$1:$A$200,0),MATCH(O$5,J!$A$1:$ZZ$1,0)),NA()),NA())))</f>
        <v>#N/A</v>
      </c>
      <c r="P151" t="e">
        <f ca="1">IF($R$3&lt;&gt;"",NA(),IF(OR($E151&lt;$B$2,$E151&gt;$B$3),NA(),IFERROR(IF(INDEX(J!$A$1:$ZZ$200,MATCH($E151,J!$A$1:$A$200,0),MATCH(P$5,J!$A$1:$ZZ$1,0))&lt;&gt;"",INDEX(J!$A$1:$ZZ$200,MATCH($E151,J!$A$1:$A$200,0),MATCH(P$5,J!$A$1:$ZZ$1,0)),NA()),NA())))</f>
        <v>#N/A</v>
      </c>
      <c r="Q151" t="e">
        <f ca="1">IF($R$3&lt;&gt;"",NA(),IF(OR($E151&lt;$B$2,$E151&gt;$B$3),NA(),IFERROR(IF(INDEX(J!$A$1:$ZZ$200,MATCH($E151,J!$A$1:$A$200,0),MATCH(Q$5,J!$A$1:$ZZ$1,0))&lt;&gt;"",INDEX(J!$A$1:$ZZ$200,MATCH($E151,J!$A$1:$A$200,0),MATCH(Q$5,J!$A$1:$ZZ$1,0)),NA()),NA())))</f>
        <v>#N/A</v>
      </c>
      <c r="R151" t="e">
        <f t="shared" ca="1" si="25"/>
        <v>#N/A</v>
      </c>
      <c r="S151" t="e">
        <f t="shared" ca="1" si="26"/>
        <v>#N/A</v>
      </c>
    </row>
    <row r="152" spans="3:19">
      <c r="C152" t="e">
        <f t="shared" ca="1" si="22"/>
        <v>#N/A</v>
      </c>
      <c r="D152" t="str">
        <f t="shared" ca="1" si="23"/>
        <v/>
      </c>
      <c r="E152">
        <v>2115</v>
      </c>
      <c r="F152" s="51" t="e">
        <f ca="1">IF(OR($E152&lt;$B$2,$E152&gt;$B$3),NA(),IFERROR(IF(INDEX(J!$A$1:$ZZ$200,MATCH($E152,J!$A$1:$A$200,0),MATCH(F$5,J!$A$1:$ZZ$1,0))&lt;&gt;"",INDEX(J!$A$1:$ZZ$200,MATCH($E152,J!$A$1:$A$200,0),MATCH(F$5,J!$A$1:$ZZ$1,0)),NA()),NA()))</f>
        <v>#N/A</v>
      </c>
      <c r="G152" s="51" t="e">
        <f ca="1">IF(OR($E152&lt;$B$2,$E152&gt;$B$3),NA(),IFERROR(IF(INDEX(J!$A$1:$ZZ$200,MATCH($E152,J!$A$1:$A$200,0),MATCH(G$5,J!$A$1:$ZZ$1,0))&lt;&gt;"",INDEX(J!$A$1:$ZZ$200,MATCH($E152,J!$A$1:$A$200,0),MATCH(G$5,J!$A$1:$ZZ$1,0)),NA()),NA()))</f>
        <v>#N/A</v>
      </c>
      <c r="H152" s="51" t="e">
        <f ca="1">IF(OR($E152&lt;$B$2,$E152&gt;$B$3),NA(),IFERROR(IF(INDEX(J!$A$1:$ZZ$200,MATCH($E152,J!$A$1:$A$200,0),MATCH(H$5,J!$A$1:$ZZ$1,0))&lt;&gt;"",INDEX(J!$A$1:$ZZ$200,MATCH($E152,J!$A$1:$A$200,0),MATCH(H$5,J!$A$1:$ZZ$1,0)),NA()),NA()))</f>
        <v>#N/A</v>
      </c>
      <c r="I152" s="51" t="e">
        <f ca="1">IF(OR($E152&lt;$B$2,$E152&gt;$B$3),NA(),IFERROR(IF(INDEX(J!$A$1:$ZZ$200,MATCH($E152,J!$A$1:$A$200,0),MATCH(I$5,J!$A$1:$ZZ$1,0))&lt;&gt;"",INDEX(J!$A$1:$ZZ$200,MATCH($E152,J!$A$1:$A$200,0),MATCH(I$5,J!$A$1:$ZZ$1,0)),NA()),NA()))</f>
        <v>#N/A</v>
      </c>
      <c r="J152" s="51" t="e">
        <f ca="1">IF(OR($E152&lt;$B$2,$E152&gt;$B$3),NA(),IFERROR(IF(INDEX(J!$A$1:$ZZ$200,MATCH($E152,J!$A$1:$A$200,0),MATCH(J$5,J!$A$1:$ZZ$1,0))&lt;&gt;"",INDEX(J!$A$1:$ZZ$200,MATCH($E152,J!$A$1:$A$200,0),MATCH(J$5,J!$A$1:$ZZ$1,0)),NA()),NA()))</f>
        <v>#N/A</v>
      </c>
      <c r="K152" t="e">
        <f t="shared" si="20"/>
        <v>#N/A</v>
      </c>
      <c r="M152" t="e">
        <f t="shared" ca="1" si="24"/>
        <v>#N/A</v>
      </c>
      <c r="N152" t="str">
        <f t="shared" ca="1" si="21"/>
        <v/>
      </c>
      <c r="O152" t="e">
        <f ca="1">IF($R$3&lt;&gt;"",NA(),IF(OR($E152&lt;$B$2,$E152&gt;$B$3),NA(),IFERROR(IF(INDEX(J!$A$1:$ZZ$200,MATCH($E152,J!$A$1:$A$200,0),MATCH(O$5,J!$A$1:$ZZ$1,0))&lt;&gt;"",INDEX(J!$A$1:$ZZ$200,MATCH($E152,J!$A$1:$A$200,0),MATCH(O$5,J!$A$1:$ZZ$1,0)),NA()),NA())))</f>
        <v>#N/A</v>
      </c>
      <c r="P152" t="e">
        <f ca="1">IF($R$3&lt;&gt;"",NA(),IF(OR($E152&lt;$B$2,$E152&gt;$B$3),NA(),IFERROR(IF(INDEX(J!$A$1:$ZZ$200,MATCH($E152,J!$A$1:$A$200,0),MATCH(P$5,J!$A$1:$ZZ$1,0))&lt;&gt;"",INDEX(J!$A$1:$ZZ$200,MATCH($E152,J!$A$1:$A$200,0),MATCH(P$5,J!$A$1:$ZZ$1,0)),NA()),NA())))</f>
        <v>#N/A</v>
      </c>
      <c r="Q152" t="e">
        <f ca="1">IF($R$3&lt;&gt;"",NA(),IF(OR($E152&lt;$B$2,$E152&gt;$B$3),NA(),IFERROR(IF(INDEX(J!$A$1:$ZZ$200,MATCH($E152,J!$A$1:$A$200,0),MATCH(Q$5,J!$A$1:$ZZ$1,0))&lt;&gt;"",INDEX(J!$A$1:$ZZ$200,MATCH($E152,J!$A$1:$A$200,0),MATCH(Q$5,J!$A$1:$ZZ$1,0)),NA()),NA())))</f>
        <v>#N/A</v>
      </c>
      <c r="R152" t="e">
        <f t="shared" ca="1" si="25"/>
        <v>#N/A</v>
      </c>
      <c r="S152" t="e">
        <f t="shared" ca="1" si="26"/>
        <v>#N/A</v>
      </c>
    </row>
    <row r="153" spans="3:19">
      <c r="C153" t="e">
        <f t="shared" ca="1" si="22"/>
        <v>#N/A</v>
      </c>
      <c r="D153" t="str">
        <f t="shared" ca="1" si="23"/>
        <v/>
      </c>
      <c r="E153">
        <v>2116</v>
      </c>
      <c r="F153" s="51" t="e">
        <f ca="1">IF(OR($E153&lt;$B$2,$E153&gt;$B$3),NA(),IFERROR(IF(INDEX(J!$A$1:$ZZ$200,MATCH($E153,J!$A$1:$A$200,0),MATCH(F$5,J!$A$1:$ZZ$1,0))&lt;&gt;"",INDEX(J!$A$1:$ZZ$200,MATCH($E153,J!$A$1:$A$200,0),MATCH(F$5,J!$A$1:$ZZ$1,0)),NA()),NA()))</f>
        <v>#N/A</v>
      </c>
      <c r="G153" s="51" t="e">
        <f ca="1">IF(OR($E153&lt;$B$2,$E153&gt;$B$3),NA(),IFERROR(IF(INDEX(J!$A$1:$ZZ$200,MATCH($E153,J!$A$1:$A$200,0),MATCH(G$5,J!$A$1:$ZZ$1,0))&lt;&gt;"",INDEX(J!$A$1:$ZZ$200,MATCH($E153,J!$A$1:$A$200,0),MATCH(G$5,J!$A$1:$ZZ$1,0)),NA()),NA()))</f>
        <v>#N/A</v>
      </c>
      <c r="H153" s="51" t="e">
        <f ca="1">IF(OR($E153&lt;$B$2,$E153&gt;$B$3),NA(),IFERROR(IF(INDEX(J!$A$1:$ZZ$200,MATCH($E153,J!$A$1:$A$200,0),MATCH(H$5,J!$A$1:$ZZ$1,0))&lt;&gt;"",INDEX(J!$A$1:$ZZ$200,MATCH($E153,J!$A$1:$A$200,0),MATCH(H$5,J!$A$1:$ZZ$1,0)),NA()),NA()))</f>
        <v>#N/A</v>
      </c>
      <c r="I153" s="51" t="e">
        <f ca="1">IF(OR($E153&lt;$B$2,$E153&gt;$B$3),NA(),IFERROR(IF(INDEX(J!$A$1:$ZZ$200,MATCH($E153,J!$A$1:$A$200,0),MATCH(I$5,J!$A$1:$ZZ$1,0))&lt;&gt;"",INDEX(J!$A$1:$ZZ$200,MATCH($E153,J!$A$1:$A$200,0),MATCH(I$5,J!$A$1:$ZZ$1,0)),NA()),NA()))</f>
        <v>#N/A</v>
      </c>
      <c r="J153" s="51" t="e">
        <f ca="1">IF(OR($E153&lt;$B$2,$E153&gt;$B$3),NA(),IFERROR(IF(INDEX(J!$A$1:$ZZ$200,MATCH($E153,J!$A$1:$A$200,0),MATCH(J$5,J!$A$1:$ZZ$1,0))&lt;&gt;"",INDEX(J!$A$1:$ZZ$200,MATCH($E153,J!$A$1:$A$200,0),MATCH(J$5,J!$A$1:$ZZ$1,0)),NA()),NA()))</f>
        <v>#N/A</v>
      </c>
      <c r="K153" t="e">
        <f t="shared" si="20"/>
        <v>#N/A</v>
      </c>
      <c r="M153" t="e">
        <f t="shared" ca="1" si="24"/>
        <v>#N/A</v>
      </c>
      <c r="N153" t="str">
        <f t="shared" ca="1" si="21"/>
        <v/>
      </c>
      <c r="O153" t="e">
        <f ca="1">IF($R$3&lt;&gt;"",NA(),IF(OR($E153&lt;$B$2,$E153&gt;$B$3),NA(),IFERROR(IF(INDEX(J!$A$1:$ZZ$200,MATCH($E153,J!$A$1:$A$200,0),MATCH(O$5,J!$A$1:$ZZ$1,0))&lt;&gt;"",INDEX(J!$A$1:$ZZ$200,MATCH($E153,J!$A$1:$A$200,0),MATCH(O$5,J!$A$1:$ZZ$1,0)),NA()),NA())))</f>
        <v>#N/A</v>
      </c>
      <c r="P153" t="e">
        <f ca="1">IF($R$3&lt;&gt;"",NA(),IF(OR($E153&lt;$B$2,$E153&gt;$B$3),NA(),IFERROR(IF(INDEX(J!$A$1:$ZZ$200,MATCH($E153,J!$A$1:$A$200,0),MATCH(P$5,J!$A$1:$ZZ$1,0))&lt;&gt;"",INDEX(J!$A$1:$ZZ$200,MATCH($E153,J!$A$1:$A$200,0),MATCH(P$5,J!$A$1:$ZZ$1,0)),NA()),NA())))</f>
        <v>#N/A</v>
      </c>
      <c r="Q153" t="e">
        <f ca="1">IF($R$3&lt;&gt;"",NA(),IF(OR($E153&lt;$B$2,$E153&gt;$B$3),NA(),IFERROR(IF(INDEX(J!$A$1:$ZZ$200,MATCH($E153,J!$A$1:$A$200,0),MATCH(Q$5,J!$A$1:$ZZ$1,0))&lt;&gt;"",INDEX(J!$A$1:$ZZ$200,MATCH($E153,J!$A$1:$A$200,0),MATCH(Q$5,J!$A$1:$ZZ$1,0)),NA()),NA())))</f>
        <v>#N/A</v>
      </c>
      <c r="R153" t="e">
        <f t="shared" ca="1" si="25"/>
        <v>#N/A</v>
      </c>
      <c r="S153" t="e">
        <f t="shared" ca="1" si="26"/>
        <v>#N/A</v>
      </c>
    </row>
    <row r="154" spans="3:19">
      <c r="C154" t="e">
        <f t="shared" ca="1" si="22"/>
        <v>#N/A</v>
      </c>
      <c r="D154" t="str">
        <f t="shared" ca="1" si="23"/>
        <v/>
      </c>
      <c r="E154">
        <v>2117</v>
      </c>
      <c r="F154" s="51" t="e">
        <f ca="1">IF(OR($E154&lt;$B$2,$E154&gt;$B$3),NA(),IFERROR(IF(INDEX(J!$A$1:$ZZ$200,MATCH($E154,J!$A$1:$A$200,0),MATCH(F$5,J!$A$1:$ZZ$1,0))&lt;&gt;"",INDEX(J!$A$1:$ZZ$200,MATCH($E154,J!$A$1:$A$200,0),MATCH(F$5,J!$A$1:$ZZ$1,0)),NA()),NA()))</f>
        <v>#N/A</v>
      </c>
      <c r="G154" s="51" t="e">
        <f ca="1">IF(OR($E154&lt;$B$2,$E154&gt;$B$3),NA(),IFERROR(IF(INDEX(J!$A$1:$ZZ$200,MATCH($E154,J!$A$1:$A$200,0),MATCH(G$5,J!$A$1:$ZZ$1,0))&lt;&gt;"",INDEX(J!$A$1:$ZZ$200,MATCH($E154,J!$A$1:$A$200,0),MATCH(G$5,J!$A$1:$ZZ$1,0)),NA()),NA()))</f>
        <v>#N/A</v>
      </c>
      <c r="H154" s="51" t="e">
        <f ca="1">IF(OR($E154&lt;$B$2,$E154&gt;$B$3),NA(),IFERROR(IF(INDEX(J!$A$1:$ZZ$200,MATCH($E154,J!$A$1:$A$200,0),MATCH(H$5,J!$A$1:$ZZ$1,0))&lt;&gt;"",INDEX(J!$A$1:$ZZ$200,MATCH($E154,J!$A$1:$A$200,0),MATCH(H$5,J!$A$1:$ZZ$1,0)),NA()),NA()))</f>
        <v>#N/A</v>
      </c>
      <c r="I154" s="51" t="e">
        <f ca="1">IF(OR($E154&lt;$B$2,$E154&gt;$B$3),NA(),IFERROR(IF(INDEX(J!$A$1:$ZZ$200,MATCH($E154,J!$A$1:$A$200,0),MATCH(I$5,J!$A$1:$ZZ$1,0))&lt;&gt;"",INDEX(J!$A$1:$ZZ$200,MATCH($E154,J!$A$1:$A$200,0),MATCH(I$5,J!$A$1:$ZZ$1,0)),NA()),NA()))</f>
        <v>#N/A</v>
      </c>
      <c r="J154" s="51" t="e">
        <f ca="1">IF(OR($E154&lt;$B$2,$E154&gt;$B$3),NA(),IFERROR(IF(INDEX(J!$A$1:$ZZ$200,MATCH($E154,J!$A$1:$A$200,0),MATCH(J$5,J!$A$1:$ZZ$1,0))&lt;&gt;"",INDEX(J!$A$1:$ZZ$200,MATCH($E154,J!$A$1:$A$200,0),MATCH(J$5,J!$A$1:$ZZ$1,0)),NA()),NA()))</f>
        <v>#N/A</v>
      </c>
      <c r="K154" t="e">
        <f t="shared" si="20"/>
        <v>#N/A</v>
      </c>
      <c r="M154" t="e">
        <f t="shared" ca="1" si="24"/>
        <v>#N/A</v>
      </c>
      <c r="N154" t="str">
        <f t="shared" ca="1" si="21"/>
        <v/>
      </c>
      <c r="O154" t="e">
        <f ca="1">IF($R$3&lt;&gt;"",NA(),IF(OR($E154&lt;$B$2,$E154&gt;$B$3),NA(),IFERROR(IF(INDEX(J!$A$1:$ZZ$200,MATCH($E154,J!$A$1:$A$200,0),MATCH(O$5,J!$A$1:$ZZ$1,0))&lt;&gt;"",INDEX(J!$A$1:$ZZ$200,MATCH($E154,J!$A$1:$A$200,0),MATCH(O$5,J!$A$1:$ZZ$1,0)),NA()),NA())))</f>
        <v>#N/A</v>
      </c>
      <c r="P154" t="e">
        <f ca="1">IF($R$3&lt;&gt;"",NA(),IF(OR($E154&lt;$B$2,$E154&gt;$B$3),NA(),IFERROR(IF(INDEX(J!$A$1:$ZZ$200,MATCH($E154,J!$A$1:$A$200,0),MATCH(P$5,J!$A$1:$ZZ$1,0))&lt;&gt;"",INDEX(J!$A$1:$ZZ$200,MATCH($E154,J!$A$1:$A$200,0),MATCH(P$5,J!$A$1:$ZZ$1,0)),NA()),NA())))</f>
        <v>#N/A</v>
      </c>
      <c r="Q154" t="e">
        <f ca="1">IF($R$3&lt;&gt;"",NA(),IF(OR($E154&lt;$B$2,$E154&gt;$B$3),NA(),IFERROR(IF(INDEX(J!$A$1:$ZZ$200,MATCH($E154,J!$A$1:$A$200,0),MATCH(Q$5,J!$A$1:$ZZ$1,0))&lt;&gt;"",INDEX(J!$A$1:$ZZ$200,MATCH($E154,J!$A$1:$A$200,0),MATCH(Q$5,J!$A$1:$ZZ$1,0)),NA()),NA())))</f>
        <v>#N/A</v>
      </c>
      <c r="R154" t="e">
        <f t="shared" ca="1" si="25"/>
        <v>#N/A</v>
      </c>
      <c r="S154" t="e">
        <f t="shared" ca="1" si="26"/>
        <v>#N/A</v>
      </c>
    </row>
    <row r="155" spans="3:19">
      <c r="C155" t="e">
        <f t="shared" ca="1" si="22"/>
        <v>#N/A</v>
      </c>
      <c r="D155" t="str">
        <f t="shared" ca="1" si="23"/>
        <v/>
      </c>
      <c r="E155">
        <v>2118</v>
      </c>
      <c r="F155" s="51" t="e">
        <f ca="1">IF(OR($E155&lt;$B$2,$E155&gt;$B$3),NA(),IFERROR(IF(INDEX(J!$A$1:$ZZ$200,MATCH($E155,J!$A$1:$A$200,0),MATCH(F$5,J!$A$1:$ZZ$1,0))&lt;&gt;"",INDEX(J!$A$1:$ZZ$200,MATCH($E155,J!$A$1:$A$200,0),MATCH(F$5,J!$A$1:$ZZ$1,0)),NA()),NA()))</f>
        <v>#N/A</v>
      </c>
      <c r="G155" s="51" t="e">
        <f ca="1">IF(OR($E155&lt;$B$2,$E155&gt;$B$3),NA(),IFERROR(IF(INDEX(J!$A$1:$ZZ$200,MATCH($E155,J!$A$1:$A$200,0),MATCH(G$5,J!$A$1:$ZZ$1,0))&lt;&gt;"",INDEX(J!$A$1:$ZZ$200,MATCH($E155,J!$A$1:$A$200,0),MATCH(G$5,J!$A$1:$ZZ$1,0)),NA()),NA()))</f>
        <v>#N/A</v>
      </c>
      <c r="H155" s="51" t="e">
        <f ca="1">IF(OR($E155&lt;$B$2,$E155&gt;$B$3),NA(),IFERROR(IF(INDEX(J!$A$1:$ZZ$200,MATCH($E155,J!$A$1:$A$200,0),MATCH(H$5,J!$A$1:$ZZ$1,0))&lt;&gt;"",INDEX(J!$A$1:$ZZ$200,MATCH($E155,J!$A$1:$A$200,0),MATCH(H$5,J!$A$1:$ZZ$1,0)),NA()),NA()))</f>
        <v>#N/A</v>
      </c>
      <c r="I155" s="51" t="e">
        <f ca="1">IF(OR($E155&lt;$B$2,$E155&gt;$B$3),NA(),IFERROR(IF(INDEX(J!$A$1:$ZZ$200,MATCH($E155,J!$A$1:$A$200,0),MATCH(I$5,J!$A$1:$ZZ$1,0))&lt;&gt;"",INDEX(J!$A$1:$ZZ$200,MATCH($E155,J!$A$1:$A$200,0),MATCH(I$5,J!$A$1:$ZZ$1,0)),NA()),NA()))</f>
        <v>#N/A</v>
      </c>
      <c r="J155" s="51" t="e">
        <f ca="1">IF(OR($E155&lt;$B$2,$E155&gt;$B$3),NA(),IFERROR(IF(INDEX(J!$A$1:$ZZ$200,MATCH($E155,J!$A$1:$A$200,0),MATCH(J$5,J!$A$1:$ZZ$1,0))&lt;&gt;"",INDEX(J!$A$1:$ZZ$200,MATCH($E155,J!$A$1:$A$200,0),MATCH(J$5,J!$A$1:$ZZ$1,0)),NA()),NA()))</f>
        <v>#N/A</v>
      </c>
      <c r="K155" t="e">
        <f t="shared" si="20"/>
        <v>#N/A</v>
      </c>
      <c r="M155" t="e">
        <f t="shared" ca="1" si="24"/>
        <v>#N/A</v>
      </c>
      <c r="N155" t="str">
        <f t="shared" ca="1" si="21"/>
        <v/>
      </c>
      <c r="O155" t="e">
        <f ca="1">IF($R$3&lt;&gt;"",NA(),IF(OR($E155&lt;$B$2,$E155&gt;$B$3),NA(),IFERROR(IF(INDEX(J!$A$1:$ZZ$200,MATCH($E155,J!$A$1:$A$200,0),MATCH(O$5,J!$A$1:$ZZ$1,0))&lt;&gt;"",INDEX(J!$A$1:$ZZ$200,MATCH($E155,J!$A$1:$A$200,0),MATCH(O$5,J!$A$1:$ZZ$1,0)),NA()),NA())))</f>
        <v>#N/A</v>
      </c>
      <c r="P155" t="e">
        <f ca="1">IF($R$3&lt;&gt;"",NA(),IF(OR($E155&lt;$B$2,$E155&gt;$B$3),NA(),IFERROR(IF(INDEX(J!$A$1:$ZZ$200,MATCH($E155,J!$A$1:$A$200,0),MATCH(P$5,J!$A$1:$ZZ$1,0))&lt;&gt;"",INDEX(J!$A$1:$ZZ$200,MATCH($E155,J!$A$1:$A$200,0),MATCH(P$5,J!$A$1:$ZZ$1,0)),NA()),NA())))</f>
        <v>#N/A</v>
      </c>
      <c r="Q155" t="e">
        <f ca="1">IF($R$3&lt;&gt;"",NA(),IF(OR($E155&lt;$B$2,$E155&gt;$B$3),NA(),IFERROR(IF(INDEX(J!$A$1:$ZZ$200,MATCH($E155,J!$A$1:$A$200,0),MATCH(Q$5,J!$A$1:$ZZ$1,0))&lt;&gt;"",INDEX(J!$A$1:$ZZ$200,MATCH($E155,J!$A$1:$A$200,0),MATCH(Q$5,J!$A$1:$ZZ$1,0)),NA()),NA())))</f>
        <v>#N/A</v>
      </c>
      <c r="R155" t="e">
        <f t="shared" ca="1" si="25"/>
        <v>#N/A</v>
      </c>
      <c r="S155" t="e">
        <f t="shared" ca="1" si="26"/>
        <v>#N/A</v>
      </c>
    </row>
    <row r="156" spans="3:19">
      <c r="C156" t="e">
        <f t="shared" ca="1" si="22"/>
        <v>#N/A</v>
      </c>
      <c r="D156" t="str">
        <f t="shared" ca="1" si="23"/>
        <v/>
      </c>
      <c r="E156">
        <v>2119</v>
      </c>
      <c r="F156" s="51" t="e">
        <f ca="1">IF(OR($E156&lt;$B$2,$E156&gt;$B$3),NA(),IFERROR(IF(INDEX(J!$A$1:$ZZ$200,MATCH($E156,J!$A$1:$A$200,0),MATCH(F$5,J!$A$1:$ZZ$1,0))&lt;&gt;"",INDEX(J!$A$1:$ZZ$200,MATCH($E156,J!$A$1:$A$200,0),MATCH(F$5,J!$A$1:$ZZ$1,0)),NA()),NA()))</f>
        <v>#N/A</v>
      </c>
      <c r="G156" s="51" t="e">
        <f ca="1">IF(OR($E156&lt;$B$2,$E156&gt;$B$3),NA(),IFERROR(IF(INDEX(J!$A$1:$ZZ$200,MATCH($E156,J!$A$1:$A$200,0),MATCH(G$5,J!$A$1:$ZZ$1,0))&lt;&gt;"",INDEX(J!$A$1:$ZZ$200,MATCH($E156,J!$A$1:$A$200,0),MATCH(G$5,J!$A$1:$ZZ$1,0)),NA()),NA()))</f>
        <v>#N/A</v>
      </c>
      <c r="H156" s="51" t="e">
        <f ca="1">IF(OR($E156&lt;$B$2,$E156&gt;$B$3),NA(),IFERROR(IF(INDEX(J!$A$1:$ZZ$200,MATCH($E156,J!$A$1:$A$200,0),MATCH(H$5,J!$A$1:$ZZ$1,0))&lt;&gt;"",INDEX(J!$A$1:$ZZ$200,MATCH($E156,J!$A$1:$A$200,0),MATCH(H$5,J!$A$1:$ZZ$1,0)),NA()),NA()))</f>
        <v>#N/A</v>
      </c>
      <c r="I156" s="51" t="e">
        <f ca="1">IF(OR($E156&lt;$B$2,$E156&gt;$B$3),NA(),IFERROR(IF(INDEX(J!$A$1:$ZZ$200,MATCH($E156,J!$A$1:$A$200,0),MATCH(I$5,J!$A$1:$ZZ$1,0))&lt;&gt;"",INDEX(J!$A$1:$ZZ$200,MATCH($E156,J!$A$1:$A$200,0),MATCH(I$5,J!$A$1:$ZZ$1,0)),NA()),NA()))</f>
        <v>#N/A</v>
      </c>
      <c r="J156" s="51" t="e">
        <f ca="1">IF(OR($E156&lt;$B$2,$E156&gt;$B$3),NA(),IFERROR(IF(INDEX(J!$A$1:$ZZ$200,MATCH($E156,J!$A$1:$A$200,0),MATCH(J$5,J!$A$1:$ZZ$1,0))&lt;&gt;"",INDEX(J!$A$1:$ZZ$200,MATCH($E156,J!$A$1:$A$200,0),MATCH(J$5,J!$A$1:$ZZ$1,0)),NA()),NA()))</f>
        <v>#N/A</v>
      </c>
      <c r="K156" t="e">
        <f t="shared" si="20"/>
        <v>#N/A</v>
      </c>
      <c r="M156" t="e">
        <f t="shared" ca="1" si="24"/>
        <v>#N/A</v>
      </c>
      <c r="N156" t="str">
        <f t="shared" ca="1" si="21"/>
        <v/>
      </c>
      <c r="O156" t="e">
        <f ca="1">IF($R$3&lt;&gt;"",NA(),IF(OR($E156&lt;$B$2,$E156&gt;$B$3),NA(),IFERROR(IF(INDEX(J!$A$1:$ZZ$200,MATCH($E156,J!$A$1:$A$200,0),MATCH(O$5,J!$A$1:$ZZ$1,0))&lt;&gt;"",INDEX(J!$A$1:$ZZ$200,MATCH($E156,J!$A$1:$A$200,0),MATCH(O$5,J!$A$1:$ZZ$1,0)),NA()),NA())))</f>
        <v>#N/A</v>
      </c>
      <c r="P156" t="e">
        <f ca="1">IF($R$3&lt;&gt;"",NA(),IF(OR($E156&lt;$B$2,$E156&gt;$B$3),NA(),IFERROR(IF(INDEX(J!$A$1:$ZZ$200,MATCH($E156,J!$A$1:$A$200,0),MATCH(P$5,J!$A$1:$ZZ$1,0))&lt;&gt;"",INDEX(J!$A$1:$ZZ$200,MATCH($E156,J!$A$1:$A$200,0),MATCH(P$5,J!$A$1:$ZZ$1,0)),NA()),NA())))</f>
        <v>#N/A</v>
      </c>
      <c r="Q156" t="e">
        <f ca="1">IF($R$3&lt;&gt;"",NA(),IF(OR($E156&lt;$B$2,$E156&gt;$B$3),NA(),IFERROR(IF(INDEX(J!$A$1:$ZZ$200,MATCH($E156,J!$A$1:$A$200,0),MATCH(Q$5,J!$A$1:$ZZ$1,0))&lt;&gt;"",INDEX(J!$A$1:$ZZ$200,MATCH($E156,J!$A$1:$A$200,0),MATCH(Q$5,J!$A$1:$ZZ$1,0)),NA()),NA())))</f>
        <v>#N/A</v>
      </c>
      <c r="R156" t="e">
        <f t="shared" ca="1" si="25"/>
        <v>#N/A</v>
      </c>
      <c r="S156" t="e">
        <f t="shared" ca="1" si="26"/>
        <v>#N/A</v>
      </c>
    </row>
    <row r="157" spans="3:19">
      <c r="C157" t="e">
        <f t="shared" ca="1" si="22"/>
        <v>#N/A</v>
      </c>
      <c r="D157" t="str">
        <f t="shared" ca="1" si="23"/>
        <v/>
      </c>
      <c r="E157">
        <v>2120</v>
      </c>
      <c r="F157" s="51" t="e">
        <f ca="1">IF(OR($E157&lt;$B$2,$E157&gt;$B$3),NA(),IFERROR(IF(INDEX(J!$A$1:$ZZ$200,MATCH($E157,J!$A$1:$A$200,0),MATCH(F$5,J!$A$1:$ZZ$1,0))&lt;&gt;"",INDEX(J!$A$1:$ZZ$200,MATCH($E157,J!$A$1:$A$200,0),MATCH(F$5,J!$A$1:$ZZ$1,0)),NA()),NA()))</f>
        <v>#N/A</v>
      </c>
      <c r="G157" s="51" t="e">
        <f ca="1">IF(OR($E157&lt;$B$2,$E157&gt;$B$3),NA(),IFERROR(IF(INDEX(J!$A$1:$ZZ$200,MATCH($E157,J!$A$1:$A$200,0),MATCH(G$5,J!$A$1:$ZZ$1,0))&lt;&gt;"",INDEX(J!$A$1:$ZZ$200,MATCH($E157,J!$A$1:$A$200,0),MATCH(G$5,J!$A$1:$ZZ$1,0)),NA()),NA()))</f>
        <v>#N/A</v>
      </c>
      <c r="H157" s="51" t="e">
        <f ca="1">IF(OR($E157&lt;$B$2,$E157&gt;$B$3),NA(),IFERROR(IF(INDEX(J!$A$1:$ZZ$200,MATCH($E157,J!$A$1:$A$200,0),MATCH(H$5,J!$A$1:$ZZ$1,0))&lt;&gt;"",INDEX(J!$A$1:$ZZ$200,MATCH($E157,J!$A$1:$A$200,0),MATCH(H$5,J!$A$1:$ZZ$1,0)),NA()),NA()))</f>
        <v>#N/A</v>
      </c>
      <c r="I157" s="51" t="e">
        <f ca="1">IF(OR($E157&lt;$B$2,$E157&gt;$B$3),NA(),IFERROR(IF(INDEX(J!$A$1:$ZZ$200,MATCH($E157,J!$A$1:$A$200,0),MATCH(I$5,J!$A$1:$ZZ$1,0))&lt;&gt;"",INDEX(J!$A$1:$ZZ$200,MATCH($E157,J!$A$1:$A$200,0),MATCH(I$5,J!$A$1:$ZZ$1,0)),NA()),NA()))</f>
        <v>#N/A</v>
      </c>
      <c r="J157" s="51" t="e">
        <f ca="1">IF(OR($E157&lt;$B$2,$E157&gt;$B$3),NA(),IFERROR(IF(INDEX(J!$A$1:$ZZ$200,MATCH($E157,J!$A$1:$A$200,0),MATCH(J$5,J!$A$1:$ZZ$1,0))&lt;&gt;"",INDEX(J!$A$1:$ZZ$200,MATCH($E157,J!$A$1:$A$200,0),MATCH(J$5,J!$A$1:$ZZ$1,0)),NA()),NA()))</f>
        <v>#N/A</v>
      </c>
      <c r="K157" t="e">
        <f t="shared" si="20"/>
        <v>#N/A</v>
      </c>
      <c r="M157" t="e">
        <f t="shared" ca="1" si="24"/>
        <v>#N/A</v>
      </c>
      <c r="N157" t="str">
        <f t="shared" ca="1" si="21"/>
        <v/>
      </c>
      <c r="O157" t="e">
        <f ca="1">IF($R$3&lt;&gt;"",NA(),IF(OR($E157&lt;$B$2,$E157&gt;$B$3),NA(),IFERROR(IF(INDEX(J!$A$1:$ZZ$200,MATCH($E157,J!$A$1:$A$200,0),MATCH(O$5,J!$A$1:$ZZ$1,0))&lt;&gt;"",INDEX(J!$A$1:$ZZ$200,MATCH($E157,J!$A$1:$A$200,0),MATCH(O$5,J!$A$1:$ZZ$1,0)),NA()),NA())))</f>
        <v>#N/A</v>
      </c>
      <c r="P157" t="e">
        <f ca="1">IF($R$3&lt;&gt;"",NA(),IF(OR($E157&lt;$B$2,$E157&gt;$B$3),NA(),IFERROR(IF(INDEX(J!$A$1:$ZZ$200,MATCH($E157,J!$A$1:$A$200,0),MATCH(P$5,J!$A$1:$ZZ$1,0))&lt;&gt;"",INDEX(J!$A$1:$ZZ$200,MATCH($E157,J!$A$1:$A$200,0),MATCH(P$5,J!$A$1:$ZZ$1,0)),NA()),NA())))</f>
        <v>#N/A</v>
      </c>
      <c r="Q157" t="e">
        <f ca="1">IF($R$3&lt;&gt;"",NA(),IF(OR($E157&lt;$B$2,$E157&gt;$B$3),NA(),IFERROR(IF(INDEX(J!$A$1:$ZZ$200,MATCH($E157,J!$A$1:$A$200,0),MATCH(Q$5,J!$A$1:$ZZ$1,0))&lt;&gt;"",INDEX(J!$A$1:$ZZ$200,MATCH($E157,J!$A$1:$A$200,0),MATCH(Q$5,J!$A$1:$ZZ$1,0)),NA()),NA())))</f>
        <v>#N/A</v>
      </c>
      <c r="R157" t="e">
        <f t="shared" ca="1" si="25"/>
        <v>#N/A</v>
      </c>
      <c r="S157" t="e">
        <f t="shared" ca="1" si="26"/>
        <v>#N/A</v>
      </c>
    </row>
    <row r="158" spans="3:19">
      <c r="C158" t="e">
        <f t="shared" ca="1" si="22"/>
        <v>#N/A</v>
      </c>
      <c r="D158" t="str">
        <f t="shared" ca="1" si="23"/>
        <v/>
      </c>
      <c r="E158">
        <v>2121</v>
      </c>
      <c r="F158" s="51" t="e">
        <f ca="1">IF(OR($E158&lt;$B$2,$E158&gt;$B$3),NA(),IFERROR(IF(INDEX(J!$A$1:$ZZ$200,MATCH($E158,J!$A$1:$A$200,0),MATCH(F$5,J!$A$1:$ZZ$1,0))&lt;&gt;"",INDEX(J!$A$1:$ZZ$200,MATCH($E158,J!$A$1:$A$200,0),MATCH(F$5,J!$A$1:$ZZ$1,0)),NA()),NA()))</f>
        <v>#N/A</v>
      </c>
      <c r="G158" s="51" t="e">
        <f ca="1">IF(OR($E158&lt;$B$2,$E158&gt;$B$3),NA(),IFERROR(IF(INDEX(J!$A$1:$ZZ$200,MATCH($E158,J!$A$1:$A$200,0),MATCH(G$5,J!$A$1:$ZZ$1,0))&lt;&gt;"",INDEX(J!$A$1:$ZZ$200,MATCH($E158,J!$A$1:$A$200,0),MATCH(G$5,J!$A$1:$ZZ$1,0)),NA()),NA()))</f>
        <v>#N/A</v>
      </c>
      <c r="H158" s="51" t="e">
        <f ca="1">IF(OR($E158&lt;$B$2,$E158&gt;$B$3),NA(),IFERROR(IF(INDEX(J!$A$1:$ZZ$200,MATCH($E158,J!$A$1:$A$200,0),MATCH(H$5,J!$A$1:$ZZ$1,0))&lt;&gt;"",INDEX(J!$A$1:$ZZ$200,MATCH($E158,J!$A$1:$A$200,0),MATCH(H$5,J!$A$1:$ZZ$1,0)),NA()),NA()))</f>
        <v>#N/A</v>
      </c>
      <c r="I158" s="51" t="e">
        <f ca="1">IF(OR($E158&lt;$B$2,$E158&gt;$B$3),NA(),IFERROR(IF(INDEX(J!$A$1:$ZZ$200,MATCH($E158,J!$A$1:$A$200,0),MATCH(I$5,J!$A$1:$ZZ$1,0))&lt;&gt;"",INDEX(J!$A$1:$ZZ$200,MATCH($E158,J!$A$1:$A$200,0),MATCH(I$5,J!$A$1:$ZZ$1,0)),NA()),NA()))</f>
        <v>#N/A</v>
      </c>
      <c r="J158" s="51" t="e">
        <f ca="1">IF(OR($E158&lt;$B$2,$E158&gt;$B$3),NA(),IFERROR(IF(INDEX(J!$A$1:$ZZ$200,MATCH($E158,J!$A$1:$A$200,0),MATCH(J$5,J!$A$1:$ZZ$1,0))&lt;&gt;"",INDEX(J!$A$1:$ZZ$200,MATCH($E158,J!$A$1:$A$200,0),MATCH(J$5,J!$A$1:$ZZ$1,0)),NA()),NA()))</f>
        <v>#N/A</v>
      </c>
      <c r="K158" t="e">
        <f t="shared" si="20"/>
        <v>#N/A</v>
      </c>
      <c r="M158" t="e">
        <f t="shared" ca="1" si="24"/>
        <v>#N/A</v>
      </c>
      <c r="N158" t="str">
        <f t="shared" ca="1" si="21"/>
        <v/>
      </c>
      <c r="O158" t="e">
        <f ca="1">IF($R$3&lt;&gt;"",NA(),IF(OR($E158&lt;$B$2,$E158&gt;$B$3),NA(),IFERROR(IF(INDEX(J!$A$1:$ZZ$200,MATCH($E158,J!$A$1:$A$200,0),MATCH(O$5,J!$A$1:$ZZ$1,0))&lt;&gt;"",INDEX(J!$A$1:$ZZ$200,MATCH($E158,J!$A$1:$A$200,0),MATCH(O$5,J!$A$1:$ZZ$1,0)),NA()),NA())))</f>
        <v>#N/A</v>
      </c>
      <c r="P158" t="e">
        <f ca="1">IF($R$3&lt;&gt;"",NA(),IF(OR($E158&lt;$B$2,$E158&gt;$B$3),NA(),IFERROR(IF(INDEX(J!$A$1:$ZZ$200,MATCH($E158,J!$A$1:$A$200,0),MATCH(P$5,J!$A$1:$ZZ$1,0))&lt;&gt;"",INDEX(J!$A$1:$ZZ$200,MATCH($E158,J!$A$1:$A$200,0),MATCH(P$5,J!$A$1:$ZZ$1,0)),NA()),NA())))</f>
        <v>#N/A</v>
      </c>
      <c r="Q158" t="e">
        <f ca="1">IF($R$3&lt;&gt;"",NA(),IF(OR($E158&lt;$B$2,$E158&gt;$B$3),NA(),IFERROR(IF(INDEX(J!$A$1:$ZZ$200,MATCH($E158,J!$A$1:$A$200,0),MATCH(Q$5,J!$A$1:$ZZ$1,0))&lt;&gt;"",INDEX(J!$A$1:$ZZ$200,MATCH($E158,J!$A$1:$A$200,0),MATCH(Q$5,J!$A$1:$ZZ$1,0)),NA()),NA())))</f>
        <v>#N/A</v>
      </c>
      <c r="R158" t="e">
        <f t="shared" ca="1" si="25"/>
        <v>#N/A</v>
      </c>
      <c r="S158" t="e">
        <f t="shared" ca="1" si="26"/>
        <v>#N/A</v>
      </c>
    </row>
    <row r="159" spans="3:19">
      <c r="C159" t="e">
        <f t="shared" ca="1" si="22"/>
        <v>#N/A</v>
      </c>
      <c r="D159" t="str">
        <f t="shared" ca="1" si="23"/>
        <v/>
      </c>
      <c r="E159">
        <v>2122</v>
      </c>
      <c r="F159" s="51" t="e">
        <f ca="1">IF(OR($E159&lt;$B$2,$E159&gt;$B$3),NA(),IFERROR(IF(INDEX(J!$A$1:$ZZ$200,MATCH($E159,J!$A$1:$A$200,0),MATCH(F$5,J!$A$1:$ZZ$1,0))&lt;&gt;"",INDEX(J!$A$1:$ZZ$200,MATCH($E159,J!$A$1:$A$200,0),MATCH(F$5,J!$A$1:$ZZ$1,0)),NA()),NA()))</f>
        <v>#N/A</v>
      </c>
      <c r="G159" s="51" t="e">
        <f ca="1">IF(OR($E159&lt;$B$2,$E159&gt;$B$3),NA(),IFERROR(IF(INDEX(J!$A$1:$ZZ$200,MATCH($E159,J!$A$1:$A$200,0),MATCH(G$5,J!$A$1:$ZZ$1,0))&lt;&gt;"",INDEX(J!$A$1:$ZZ$200,MATCH($E159,J!$A$1:$A$200,0),MATCH(G$5,J!$A$1:$ZZ$1,0)),NA()),NA()))</f>
        <v>#N/A</v>
      </c>
      <c r="H159" s="51" t="e">
        <f ca="1">IF(OR($E159&lt;$B$2,$E159&gt;$B$3),NA(),IFERROR(IF(INDEX(J!$A$1:$ZZ$200,MATCH($E159,J!$A$1:$A$200,0),MATCH(H$5,J!$A$1:$ZZ$1,0))&lt;&gt;"",INDEX(J!$A$1:$ZZ$200,MATCH($E159,J!$A$1:$A$200,0),MATCH(H$5,J!$A$1:$ZZ$1,0)),NA()),NA()))</f>
        <v>#N/A</v>
      </c>
      <c r="I159" s="51" t="e">
        <f ca="1">IF(OR($E159&lt;$B$2,$E159&gt;$B$3),NA(),IFERROR(IF(INDEX(J!$A$1:$ZZ$200,MATCH($E159,J!$A$1:$A$200,0),MATCH(I$5,J!$A$1:$ZZ$1,0))&lt;&gt;"",INDEX(J!$A$1:$ZZ$200,MATCH($E159,J!$A$1:$A$200,0),MATCH(I$5,J!$A$1:$ZZ$1,0)),NA()),NA()))</f>
        <v>#N/A</v>
      </c>
      <c r="J159" s="51" t="e">
        <f ca="1">IF(OR($E159&lt;$B$2,$E159&gt;$B$3),NA(),IFERROR(IF(INDEX(J!$A$1:$ZZ$200,MATCH($E159,J!$A$1:$A$200,0),MATCH(J$5,J!$A$1:$ZZ$1,0))&lt;&gt;"",INDEX(J!$A$1:$ZZ$200,MATCH($E159,J!$A$1:$A$200,0),MATCH(J$5,J!$A$1:$ZZ$1,0)),NA()),NA()))</f>
        <v>#N/A</v>
      </c>
      <c r="K159" t="e">
        <f t="shared" si="20"/>
        <v>#N/A</v>
      </c>
      <c r="M159" t="e">
        <f t="shared" ca="1" si="24"/>
        <v>#N/A</v>
      </c>
      <c r="N159" t="str">
        <f t="shared" ca="1" si="21"/>
        <v/>
      </c>
      <c r="O159" t="e">
        <f ca="1">IF($R$3&lt;&gt;"",NA(),IF(OR($E159&lt;$B$2,$E159&gt;$B$3),NA(),IFERROR(IF(INDEX(J!$A$1:$ZZ$200,MATCH($E159,J!$A$1:$A$200,0),MATCH(O$5,J!$A$1:$ZZ$1,0))&lt;&gt;"",INDEX(J!$A$1:$ZZ$200,MATCH($E159,J!$A$1:$A$200,0),MATCH(O$5,J!$A$1:$ZZ$1,0)),NA()),NA())))</f>
        <v>#N/A</v>
      </c>
      <c r="P159" t="e">
        <f ca="1">IF($R$3&lt;&gt;"",NA(),IF(OR($E159&lt;$B$2,$E159&gt;$B$3),NA(),IFERROR(IF(INDEX(J!$A$1:$ZZ$200,MATCH($E159,J!$A$1:$A$200,0),MATCH(P$5,J!$A$1:$ZZ$1,0))&lt;&gt;"",INDEX(J!$A$1:$ZZ$200,MATCH($E159,J!$A$1:$A$200,0),MATCH(P$5,J!$A$1:$ZZ$1,0)),NA()),NA())))</f>
        <v>#N/A</v>
      </c>
      <c r="Q159" t="e">
        <f ca="1">IF($R$3&lt;&gt;"",NA(),IF(OR($E159&lt;$B$2,$E159&gt;$B$3),NA(),IFERROR(IF(INDEX(J!$A$1:$ZZ$200,MATCH($E159,J!$A$1:$A$200,0),MATCH(Q$5,J!$A$1:$ZZ$1,0))&lt;&gt;"",INDEX(J!$A$1:$ZZ$200,MATCH($E159,J!$A$1:$A$200,0),MATCH(Q$5,J!$A$1:$ZZ$1,0)),NA()),NA())))</f>
        <v>#N/A</v>
      </c>
      <c r="R159" t="e">
        <f t="shared" ca="1" si="25"/>
        <v>#N/A</v>
      </c>
      <c r="S159" t="e">
        <f t="shared" ca="1" si="26"/>
        <v>#N/A</v>
      </c>
    </row>
    <row r="160" spans="3:19">
      <c r="C160" t="e">
        <f t="shared" ca="1" si="22"/>
        <v>#N/A</v>
      </c>
      <c r="D160" t="str">
        <f t="shared" ca="1" si="23"/>
        <v/>
      </c>
      <c r="E160">
        <v>2123</v>
      </c>
      <c r="F160" s="51" t="e">
        <f ca="1">IF(OR($E160&lt;$B$2,$E160&gt;$B$3),NA(),IFERROR(IF(INDEX(J!$A$1:$ZZ$200,MATCH($E160,J!$A$1:$A$200,0),MATCH(F$5,J!$A$1:$ZZ$1,0))&lt;&gt;"",INDEX(J!$A$1:$ZZ$200,MATCH($E160,J!$A$1:$A$200,0),MATCH(F$5,J!$A$1:$ZZ$1,0)),NA()),NA()))</f>
        <v>#N/A</v>
      </c>
      <c r="G160" s="51" t="e">
        <f ca="1">IF(OR($E160&lt;$B$2,$E160&gt;$B$3),NA(),IFERROR(IF(INDEX(J!$A$1:$ZZ$200,MATCH($E160,J!$A$1:$A$200,0),MATCH(G$5,J!$A$1:$ZZ$1,0))&lt;&gt;"",INDEX(J!$A$1:$ZZ$200,MATCH($E160,J!$A$1:$A$200,0),MATCH(G$5,J!$A$1:$ZZ$1,0)),NA()),NA()))</f>
        <v>#N/A</v>
      </c>
      <c r="H160" s="51" t="e">
        <f ca="1">IF(OR($E160&lt;$B$2,$E160&gt;$B$3),NA(),IFERROR(IF(INDEX(J!$A$1:$ZZ$200,MATCH($E160,J!$A$1:$A$200,0),MATCH(H$5,J!$A$1:$ZZ$1,0))&lt;&gt;"",INDEX(J!$A$1:$ZZ$200,MATCH($E160,J!$A$1:$A$200,0),MATCH(H$5,J!$A$1:$ZZ$1,0)),NA()),NA()))</f>
        <v>#N/A</v>
      </c>
      <c r="I160" s="51" t="e">
        <f ca="1">IF(OR($E160&lt;$B$2,$E160&gt;$B$3),NA(),IFERROR(IF(INDEX(J!$A$1:$ZZ$200,MATCH($E160,J!$A$1:$A$200,0),MATCH(I$5,J!$A$1:$ZZ$1,0))&lt;&gt;"",INDEX(J!$A$1:$ZZ$200,MATCH($E160,J!$A$1:$A$200,0),MATCH(I$5,J!$A$1:$ZZ$1,0)),NA()),NA()))</f>
        <v>#N/A</v>
      </c>
      <c r="J160" s="51" t="e">
        <f ca="1">IF(OR($E160&lt;$B$2,$E160&gt;$B$3),NA(),IFERROR(IF(INDEX(J!$A$1:$ZZ$200,MATCH($E160,J!$A$1:$A$200,0),MATCH(J$5,J!$A$1:$ZZ$1,0))&lt;&gt;"",INDEX(J!$A$1:$ZZ$200,MATCH($E160,J!$A$1:$A$200,0),MATCH(J$5,J!$A$1:$ZZ$1,0)),NA()),NA()))</f>
        <v>#N/A</v>
      </c>
      <c r="K160" t="e">
        <f t="shared" si="20"/>
        <v>#N/A</v>
      </c>
      <c r="M160" t="e">
        <f t="shared" ca="1" si="24"/>
        <v>#N/A</v>
      </c>
      <c r="N160" t="str">
        <f t="shared" ca="1" si="21"/>
        <v/>
      </c>
      <c r="O160" t="e">
        <f ca="1">IF($R$3&lt;&gt;"",NA(),IF(OR($E160&lt;$B$2,$E160&gt;$B$3),NA(),IFERROR(IF(INDEX(J!$A$1:$ZZ$200,MATCH($E160,J!$A$1:$A$200,0),MATCH(O$5,J!$A$1:$ZZ$1,0))&lt;&gt;"",INDEX(J!$A$1:$ZZ$200,MATCH($E160,J!$A$1:$A$200,0),MATCH(O$5,J!$A$1:$ZZ$1,0)),NA()),NA())))</f>
        <v>#N/A</v>
      </c>
      <c r="P160" t="e">
        <f ca="1">IF($R$3&lt;&gt;"",NA(),IF(OR($E160&lt;$B$2,$E160&gt;$B$3),NA(),IFERROR(IF(INDEX(J!$A$1:$ZZ$200,MATCH($E160,J!$A$1:$A$200,0),MATCH(P$5,J!$A$1:$ZZ$1,0))&lt;&gt;"",INDEX(J!$A$1:$ZZ$200,MATCH($E160,J!$A$1:$A$200,0),MATCH(P$5,J!$A$1:$ZZ$1,0)),NA()),NA())))</f>
        <v>#N/A</v>
      </c>
      <c r="Q160" t="e">
        <f ca="1">IF($R$3&lt;&gt;"",NA(),IF(OR($E160&lt;$B$2,$E160&gt;$B$3),NA(),IFERROR(IF(INDEX(J!$A$1:$ZZ$200,MATCH($E160,J!$A$1:$A$200,0),MATCH(Q$5,J!$A$1:$ZZ$1,0))&lt;&gt;"",INDEX(J!$A$1:$ZZ$200,MATCH($E160,J!$A$1:$A$200,0),MATCH(Q$5,J!$A$1:$ZZ$1,0)),NA()),NA())))</f>
        <v>#N/A</v>
      </c>
      <c r="R160" t="e">
        <f t="shared" ca="1" si="25"/>
        <v>#N/A</v>
      </c>
      <c r="S160" t="e">
        <f t="shared" ca="1" si="26"/>
        <v>#N/A</v>
      </c>
    </row>
    <row r="161" spans="3:19">
      <c r="C161" t="e">
        <f t="shared" ca="1" si="22"/>
        <v>#N/A</v>
      </c>
      <c r="D161" t="str">
        <f t="shared" ca="1" si="23"/>
        <v/>
      </c>
      <c r="E161">
        <v>2124</v>
      </c>
      <c r="F161" s="51" t="e">
        <f ca="1">IF(OR($E161&lt;$B$2,$E161&gt;$B$3),NA(),IFERROR(IF(INDEX(J!$A$1:$ZZ$200,MATCH($E161,J!$A$1:$A$200,0),MATCH(F$5,J!$A$1:$ZZ$1,0))&lt;&gt;"",INDEX(J!$A$1:$ZZ$200,MATCH($E161,J!$A$1:$A$200,0),MATCH(F$5,J!$A$1:$ZZ$1,0)),NA()),NA()))</f>
        <v>#N/A</v>
      </c>
      <c r="G161" s="51" t="e">
        <f ca="1">IF(OR($E161&lt;$B$2,$E161&gt;$B$3),NA(),IFERROR(IF(INDEX(J!$A$1:$ZZ$200,MATCH($E161,J!$A$1:$A$200,0),MATCH(G$5,J!$A$1:$ZZ$1,0))&lt;&gt;"",INDEX(J!$A$1:$ZZ$200,MATCH($E161,J!$A$1:$A$200,0),MATCH(G$5,J!$A$1:$ZZ$1,0)),NA()),NA()))</f>
        <v>#N/A</v>
      </c>
      <c r="H161" s="51" t="e">
        <f ca="1">IF(OR($E161&lt;$B$2,$E161&gt;$B$3),NA(),IFERROR(IF(INDEX(J!$A$1:$ZZ$200,MATCH($E161,J!$A$1:$A$200,0),MATCH(H$5,J!$A$1:$ZZ$1,0))&lt;&gt;"",INDEX(J!$A$1:$ZZ$200,MATCH($E161,J!$A$1:$A$200,0),MATCH(H$5,J!$A$1:$ZZ$1,0)),NA()),NA()))</f>
        <v>#N/A</v>
      </c>
      <c r="I161" s="51" t="e">
        <f ca="1">IF(OR($E161&lt;$B$2,$E161&gt;$B$3),NA(),IFERROR(IF(INDEX(J!$A$1:$ZZ$200,MATCH($E161,J!$A$1:$A$200,0),MATCH(I$5,J!$A$1:$ZZ$1,0))&lt;&gt;"",INDEX(J!$A$1:$ZZ$200,MATCH($E161,J!$A$1:$A$200,0),MATCH(I$5,J!$A$1:$ZZ$1,0)),NA()),NA()))</f>
        <v>#N/A</v>
      </c>
      <c r="J161" s="51" t="e">
        <f ca="1">IF(OR($E161&lt;$B$2,$E161&gt;$B$3),NA(),IFERROR(IF(INDEX(J!$A$1:$ZZ$200,MATCH($E161,J!$A$1:$A$200,0),MATCH(J$5,J!$A$1:$ZZ$1,0))&lt;&gt;"",INDEX(J!$A$1:$ZZ$200,MATCH($E161,J!$A$1:$A$200,0),MATCH(J$5,J!$A$1:$ZZ$1,0)),NA()),NA()))</f>
        <v>#N/A</v>
      </c>
      <c r="K161" t="e">
        <f t="shared" si="20"/>
        <v>#N/A</v>
      </c>
      <c r="M161" t="e">
        <f t="shared" ca="1" si="24"/>
        <v>#N/A</v>
      </c>
      <c r="N161" t="str">
        <f t="shared" ca="1" si="21"/>
        <v/>
      </c>
      <c r="O161" t="e">
        <f ca="1">IF($R$3&lt;&gt;"",NA(),IF(OR($E161&lt;$B$2,$E161&gt;$B$3),NA(),IFERROR(IF(INDEX(J!$A$1:$ZZ$200,MATCH($E161,J!$A$1:$A$200,0),MATCH(O$5,J!$A$1:$ZZ$1,0))&lt;&gt;"",INDEX(J!$A$1:$ZZ$200,MATCH($E161,J!$A$1:$A$200,0),MATCH(O$5,J!$A$1:$ZZ$1,0)),NA()),NA())))</f>
        <v>#N/A</v>
      </c>
      <c r="P161" t="e">
        <f ca="1">IF($R$3&lt;&gt;"",NA(),IF(OR($E161&lt;$B$2,$E161&gt;$B$3),NA(),IFERROR(IF(INDEX(J!$A$1:$ZZ$200,MATCH($E161,J!$A$1:$A$200,0),MATCH(P$5,J!$A$1:$ZZ$1,0))&lt;&gt;"",INDEX(J!$A$1:$ZZ$200,MATCH($E161,J!$A$1:$A$200,0),MATCH(P$5,J!$A$1:$ZZ$1,0)),NA()),NA())))</f>
        <v>#N/A</v>
      </c>
      <c r="Q161" t="e">
        <f ca="1">IF($R$3&lt;&gt;"",NA(),IF(OR($E161&lt;$B$2,$E161&gt;$B$3),NA(),IFERROR(IF(INDEX(J!$A$1:$ZZ$200,MATCH($E161,J!$A$1:$A$200,0),MATCH(Q$5,J!$A$1:$ZZ$1,0))&lt;&gt;"",INDEX(J!$A$1:$ZZ$200,MATCH($E161,J!$A$1:$A$200,0),MATCH(Q$5,J!$A$1:$ZZ$1,0)),NA()),NA())))</f>
        <v>#N/A</v>
      </c>
      <c r="R161" t="e">
        <f t="shared" ca="1" si="25"/>
        <v>#N/A</v>
      </c>
      <c r="S161" t="e">
        <f t="shared" ca="1" si="26"/>
        <v>#N/A</v>
      </c>
    </row>
    <row r="162" spans="3:19">
      <c r="C162" t="e">
        <f t="shared" ca="1" si="22"/>
        <v>#N/A</v>
      </c>
      <c r="D162" t="str">
        <f t="shared" ca="1" si="23"/>
        <v/>
      </c>
      <c r="E162">
        <v>2125</v>
      </c>
      <c r="F162" s="51" t="e">
        <f ca="1">IF(OR($E162&lt;$B$2,$E162&gt;$B$3),NA(),IFERROR(IF(INDEX(J!$A$1:$ZZ$200,MATCH($E162,J!$A$1:$A$200,0),MATCH(F$5,J!$A$1:$ZZ$1,0))&lt;&gt;"",INDEX(J!$A$1:$ZZ$200,MATCH($E162,J!$A$1:$A$200,0),MATCH(F$5,J!$A$1:$ZZ$1,0)),NA()),NA()))</f>
        <v>#N/A</v>
      </c>
      <c r="G162" s="51" t="e">
        <f ca="1">IF(OR($E162&lt;$B$2,$E162&gt;$B$3),NA(),IFERROR(IF(INDEX(J!$A$1:$ZZ$200,MATCH($E162,J!$A$1:$A$200,0),MATCH(G$5,J!$A$1:$ZZ$1,0))&lt;&gt;"",INDEX(J!$A$1:$ZZ$200,MATCH($E162,J!$A$1:$A$200,0),MATCH(G$5,J!$A$1:$ZZ$1,0)),NA()),NA()))</f>
        <v>#N/A</v>
      </c>
      <c r="H162" s="51" t="e">
        <f ca="1">IF(OR($E162&lt;$B$2,$E162&gt;$B$3),NA(),IFERROR(IF(INDEX(J!$A$1:$ZZ$200,MATCH($E162,J!$A$1:$A$200,0),MATCH(H$5,J!$A$1:$ZZ$1,0))&lt;&gt;"",INDEX(J!$A$1:$ZZ$200,MATCH($E162,J!$A$1:$A$200,0),MATCH(H$5,J!$A$1:$ZZ$1,0)),NA()),NA()))</f>
        <v>#N/A</v>
      </c>
      <c r="I162" s="51" t="e">
        <f ca="1">IF(OR($E162&lt;$B$2,$E162&gt;$B$3),NA(),IFERROR(IF(INDEX(J!$A$1:$ZZ$200,MATCH($E162,J!$A$1:$A$200,0),MATCH(I$5,J!$A$1:$ZZ$1,0))&lt;&gt;"",INDEX(J!$A$1:$ZZ$200,MATCH($E162,J!$A$1:$A$200,0),MATCH(I$5,J!$A$1:$ZZ$1,0)),NA()),NA()))</f>
        <v>#N/A</v>
      </c>
      <c r="J162" s="51" t="e">
        <f ca="1">IF(OR($E162&lt;$B$2,$E162&gt;$B$3),NA(),IFERROR(IF(INDEX(J!$A$1:$ZZ$200,MATCH($E162,J!$A$1:$A$200,0),MATCH(J$5,J!$A$1:$ZZ$1,0))&lt;&gt;"",INDEX(J!$A$1:$ZZ$200,MATCH($E162,J!$A$1:$A$200,0),MATCH(J$5,J!$A$1:$ZZ$1,0)),NA()),NA()))</f>
        <v>#N/A</v>
      </c>
      <c r="K162" t="e">
        <f t="shared" si="20"/>
        <v>#N/A</v>
      </c>
      <c r="M162" t="e">
        <f t="shared" ca="1" si="24"/>
        <v>#N/A</v>
      </c>
      <c r="N162" t="str">
        <f t="shared" ca="1" si="21"/>
        <v/>
      </c>
      <c r="O162" t="e">
        <f ca="1">IF($R$3&lt;&gt;"",NA(),IF(OR($E162&lt;$B$2,$E162&gt;$B$3),NA(),IFERROR(IF(INDEX(J!$A$1:$ZZ$200,MATCH($E162,J!$A$1:$A$200,0),MATCH(O$5,J!$A$1:$ZZ$1,0))&lt;&gt;"",INDEX(J!$A$1:$ZZ$200,MATCH($E162,J!$A$1:$A$200,0),MATCH(O$5,J!$A$1:$ZZ$1,0)),NA()),NA())))</f>
        <v>#N/A</v>
      </c>
      <c r="P162" t="e">
        <f ca="1">IF($R$3&lt;&gt;"",NA(),IF(OR($E162&lt;$B$2,$E162&gt;$B$3),NA(),IFERROR(IF(INDEX(J!$A$1:$ZZ$200,MATCH($E162,J!$A$1:$A$200,0),MATCH(P$5,J!$A$1:$ZZ$1,0))&lt;&gt;"",INDEX(J!$A$1:$ZZ$200,MATCH($E162,J!$A$1:$A$200,0),MATCH(P$5,J!$A$1:$ZZ$1,0)),NA()),NA())))</f>
        <v>#N/A</v>
      </c>
      <c r="Q162" t="e">
        <f ca="1">IF($R$3&lt;&gt;"",NA(),IF(OR($E162&lt;$B$2,$E162&gt;$B$3),NA(),IFERROR(IF(INDEX(J!$A$1:$ZZ$200,MATCH($E162,J!$A$1:$A$200,0),MATCH(Q$5,J!$A$1:$ZZ$1,0))&lt;&gt;"",INDEX(J!$A$1:$ZZ$200,MATCH($E162,J!$A$1:$A$200,0),MATCH(Q$5,J!$A$1:$ZZ$1,0)),NA()),NA())))</f>
        <v>#N/A</v>
      </c>
      <c r="R162" t="e">
        <f t="shared" ca="1" si="25"/>
        <v>#N/A</v>
      </c>
      <c r="S162" t="e">
        <f t="shared" ca="1" si="26"/>
        <v>#N/A</v>
      </c>
    </row>
    <row r="163" spans="3:19">
      <c r="C163" t="e">
        <f t="shared" ca="1" si="22"/>
        <v>#N/A</v>
      </c>
      <c r="D163" t="str">
        <f t="shared" ca="1" si="23"/>
        <v/>
      </c>
      <c r="E163">
        <v>2126</v>
      </c>
      <c r="F163" s="51" t="e">
        <f ca="1">IF(OR($E163&lt;$B$2,$E163&gt;$B$3),NA(),IFERROR(IF(INDEX(J!$A$1:$ZZ$200,MATCH($E163,J!$A$1:$A$200,0),MATCH(F$5,J!$A$1:$ZZ$1,0))&lt;&gt;"",INDEX(J!$A$1:$ZZ$200,MATCH($E163,J!$A$1:$A$200,0),MATCH(F$5,J!$A$1:$ZZ$1,0)),NA()),NA()))</f>
        <v>#N/A</v>
      </c>
      <c r="G163" s="51" t="e">
        <f ca="1">IF(OR($E163&lt;$B$2,$E163&gt;$B$3),NA(),IFERROR(IF(INDEX(J!$A$1:$ZZ$200,MATCH($E163,J!$A$1:$A$200,0),MATCH(G$5,J!$A$1:$ZZ$1,0))&lt;&gt;"",INDEX(J!$A$1:$ZZ$200,MATCH($E163,J!$A$1:$A$200,0),MATCH(G$5,J!$A$1:$ZZ$1,0)),NA()),NA()))</f>
        <v>#N/A</v>
      </c>
      <c r="H163" s="51" t="e">
        <f ca="1">IF(OR($E163&lt;$B$2,$E163&gt;$B$3),NA(),IFERROR(IF(INDEX(J!$A$1:$ZZ$200,MATCH($E163,J!$A$1:$A$200,0),MATCH(H$5,J!$A$1:$ZZ$1,0))&lt;&gt;"",INDEX(J!$A$1:$ZZ$200,MATCH($E163,J!$A$1:$A$200,0),MATCH(H$5,J!$A$1:$ZZ$1,0)),NA()),NA()))</f>
        <v>#N/A</v>
      </c>
      <c r="I163" s="51" t="e">
        <f ca="1">IF(OR($E163&lt;$B$2,$E163&gt;$B$3),NA(),IFERROR(IF(INDEX(J!$A$1:$ZZ$200,MATCH($E163,J!$A$1:$A$200,0),MATCH(I$5,J!$A$1:$ZZ$1,0))&lt;&gt;"",INDEX(J!$A$1:$ZZ$200,MATCH($E163,J!$A$1:$A$200,0),MATCH(I$5,J!$A$1:$ZZ$1,0)),NA()),NA()))</f>
        <v>#N/A</v>
      </c>
      <c r="J163" s="51" t="e">
        <f ca="1">IF(OR($E163&lt;$B$2,$E163&gt;$B$3),NA(),IFERROR(IF(INDEX(J!$A$1:$ZZ$200,MATCH($E163,J!$A$1:$A$200,0),MATCH(J$5,J!$A$1:$ZZ$1,0))&lt;&gt;"",INDEX(J!$A$1:$ZZ$200,MATCH($E163,J!$A$1:$A$200,0),MATCH(J$5,J!$A$1:$ZZ$1,0)),NA()),NA()))</f>
        <v>#N/A</v>
      </c>
      <c r="K163" t="e">
        <f t="shared" si="20"/>
        <v>#N/A</v>
      </c>
      <c r="M163" t="e">
        <f t="shared" ca="1" si="24"/>
        <v>#N/A</v>
      </c>
      <c r="N163" t="str">
        <f t="shared" ca="1" si="21"/>
        <v/>
      </c>
      <c r="O163" t="e">
        <f ca="1">IF($R$3&lt;&gt;"",NA(),IF(OR($E163&lt;$B$2,$E163&gt;$B$3),NA(),IFERROR(IF(INDEX(J!$A$1:$ZZ$200,MATCH($E163,J!$A$1:$A$200,0),MATCH(O$5,J!$A$1:$ZZ$1,0))&lt;&gt;"",INDEX(J!$A$1:$ZZ$200,MATCH($E163,J!$A$1:$A$200,0),MATCH(O$5,J!$A$1:$ZZ$1,0)),NA()),NA())))</f>
        <v>#N/A</v>
      </c>
      <c r="P163" t="e">
        <f ca="1">IF($R$3&lt;&gt;"",NA(),IF(OR($E163&lt;$B$2,$E163&gt;$B$3),NA(),IFERROR(IF(INDEX(J!$A$1:$ZZ$200,MATCH($E163,J!$A$1:$A$200,0),MATCH(P$5,J!$A$1:$ZZ$1,0))&lt;&gt;"",INDEX(J!$A$1:$ZZ$200,MATCH($E163,J!$A$1:$A$200,0),MATCH(P$5,J!$A$1:$ZZ$1,0)),NA()),NA())))</f>
        <v>#N/A</v>
      </c>
      <c r="Q163" t="e">
        <f ca="1">IF($R$3&lt;&gt;"",NA(),IF(OR($E163&lt;$B$2,$E163&gt;$B$3),NA(),IFERROR(IF(INDEX(J!$A$1:$ZZ$200,MATCH($E163,J!$A$1:$A$200,0),MATCH(Q$5,J!$A$1:$ZZ$1,0))&lt;&gt;"",INDEX(J!$A$1:$ZZ$200,MATCH($E163,J!$A$1:$A$200,0),MATCH(Q$5,J!$A$1:$ZZ$1,0)),NA()),NA())))</f>
        <v>#N/A</v>
      </c>
      <c r="R163" t="e">
        <f t="shared" ca="1" si="25"/>
        <v>#N/A</v>
      </c>
      <c r="S163" t="e">
        <f t="shared" ca="1" si="26"/>
        <v>#N/A</v>
      </c>
    </row>
    <row r="164" spans="3:19">
      <c r="C164" t="e">
        <f t="shared" ca="1" si="22"/>
        <v>#N/A</v>
      </c>
      <c r="D164" t="str">
        <f t="shared" ca="1" si="23"/>
        <v/>
      </c>
      <c r="E164">
        <v>2127</v>
      </c>
      <c r="F164" s="51" t="e">
        <f ca="1">IF(OR($E164&lt;$B$2,$E164&gt;$B$3),NA(),IFERROR(IF(INDEX(J!$A$1:$ZZ$200,MATCH($E164,J!$A$1:$A$200,0),MATCH(F$5,J!$A$1:$ZZ$1,0))&lt;&gt;"",INDEX(J!$A$1:$ZZ$200,MATCH($E164,J!$A$1:$A$200,0),MATCH(F$5,J!$A$1:$ZZ$1,0)),NA()),NA()))</f>
        <v>#N/A</v>
      </c>
      <c r="G164" s="51" t="e">
        <f ca="1">IF(OR($E164&lt;$B$2,$E164&gt;$B$3),NA(),IFERROR(IF(INDEX(J!$A$1:$ZZ$200,MATCH($E164,J!$A$1:$A$200,0),MATCH(G$5,J!$A$1:$ZZ$1,0))&lt;&gt;"",INDEX(J!$A$1:$ZZ$200,MATCH($E164,J!$A$1:$A$200,0),MATCH(G$5,J!$A$1:$ZZ$1,0)),NA()),NA()))</f>
        <v>#N/A</v>
      </c>
      <c r="H164" s="51" t="e">
        <f ca="1">IF(OR($E164&lt;$B$2,$E164&gt;$B$3),NA(),IFERROR(IF(INDEX(J!$A$1:$ZZ$200,MATCH($E164,J!$A$1:$A$200,0),MATCH(H$5,J!$A$1:$ZZ$1,0))&lt;&gt;"",INDEX(J!$A$1:$ZZ$200,MATCH($E164,J!$A$1:$A$200,0),MATCH(H$5,J!$A$1:$ZZ$1,0)),NA()),NA()))</f>
        <v>#N/A</v>
      </c>
      <c r="I164" s="51" t="e">
        <f ca="1">IF(OR($E164&lt;$B$2,$E164&gt;$B$3),NA(),IFERROR(IF(INDEX(J!$A$1:$ZZ$200,MATCH($E164,J!$A$1:$A$200,0),MATCH(I$5,J!$A$1:$ZZ$1,0))&lt;&gt;"",INDEX(J!$A$1:$ZZ$200,MATCH($E164,J!$A$1:$A$200,0),MATCH(I$5,J!$A$1:$ZZ$1,0)),NA()),NA()))</f>
        <v>#N/A</v>
      </c>
      <c r="J164" s="51" t="e">
        <f ca="1">IF(OR($E164&lt;$B$2,$E164&gt;$B$3),NA(),IFERROR(IF(INDEX(J!$A$1:$ZZ$200,MATCH($E164,J!$A$1:$A$200,0),MATCH(J$5,J!$A$1:$ZZ$1,0))&lt;&gt;"",INDEX(J!$A$1:$ZZ$200,MATCH($E164,J!$A$1:$A$200,0),MATCH(J$5,J!$A$1:$ZZ$1,0)),NA()),NA()))</f>
        <v>#N/A</v>
      </c>
      <c r="K164" t="e">
        <f t="shared" si="20"/>
        <v>#N/A</v>
      </c>
      <c r="M164" t="e">
        <f t="shared" ca="1" si="24"/>
        <v>#N/A</v>
      </c>
      <c r="N164" t="str">
        <f t="shared" ca="1" si="21"/>
        <v/>
      </c>
      <c r="O164" t="e">
        <f ca="1">IF($R$3&lt;&gt;"",NA(),IF(OR($E164&lt;$B$2,$E164&gt;$B$3),NA(),IFERROR(IF(INDEX(J!$A$1:$ZZ$200,MATCH($E164,J!$A$1:$A$200,0),MATCH(O$5,J!$A$1:$ZZ$1,0))&lt;&gt;"",INDEX(J!$A$1:$ZZ$200,MATCH($E164,J!$A$1:$A$200,0),MATCH(O$5,J!$A$1:$ZZ$1,0)),NA()),NA())))</f>
        <v>#N/A</v>
      </c>
      <c r="P164" t="e">
        <f ca="1">IF($R$3&lt;&gt;"",NA(),IF(OR($E164&lt;$B$2,$E164&gt;$B$3),NA(),IFERROR(IF(INDEX(J!$A$1:$ZZ$200,MATCH($E164,J!$A$1:$A$200,0),MATCH(P$5,J!$A$1:$ZZ$1,0))&lt;&gt;"",INDEX(J!$A$1:$ZZ$200,MATCH($E164,J!$A$1:$A$200,0),MATCH(P$5,J!$A$1:$ZZ$1,0)),NA()),NA())))</f>
        <v>#N/A</v>
      </c>
      <c r="Q164" t="e">
        <f ca="1">IF($R$3&lt;&gt;"",NA(),IF(OR($E164&lt;$B$2,$E164&gt;$B$3),NA(),IFERROR(IF(INDEX(J!$A$1:$ZZ$200,MATCH($E164,J!$A$1:$A$200,0),MATCH(Q$5,J!$A$1:$ZZ$1,0))&lt;&gt;"",INDEX(J!$A$1:$ZZ$200,MATCH($E164,J!$A$1:$A$200,0),MATCH(Q$5,J!$A$1:$ZZ$1,0)),NA()),NA())))</f>
        <v>#N/A</v>
      </c>
      <c r="R164" t="e">
        <f t="shared" ca="1" si="25"/>
        <v>#N/A</v>
      </c>
      <c r="S164" t="e">
        <f t="shared" ca="1" si="26"/>
        <v>#N/A</v>
      </c>
    </row>
    <row r="165" spans="3:19">
      <c r="C165" t="e">
        <f t="shared" ca="1" si="22"/>
        <v>#N/A</v>
      </c>
      <c r="D165" t="str">
        <f t="shared" ca="1" si="23"/>
        <v/>
      </c>
      <c r="E165">
        <v>2128</v>
      </c>
      <c r="F165" s="51" t="e">
        <f ca="1">IF(OR($E165&lt;$B$2,$E165&gt;$B$3),NA(),IFERROR(IF(INDEX(J!$A$1:$ZZ$200,MATCH($E165,J!$A$1:$A$200,0),MATCH(F$5,J!$A$1:$ZZ$1,0))&lt;&gt;"",INDEX(J!$A$1:$ZZ$200,MATCH($E165,J!$A$1:$A$200,0),MATCH(F$5,J!$A$1:$ZZ$1,0)),NA()),NA()))</f>
        <v>#N/A</v>
      </c>
      <c r="G165" s="51" t="e">
        <f ca="1">IF(OR($E165&lt;$B$2,$E165&gt;$B$3),NA(),IFERROR(IF(INDEX(J!$A$1:$ZZ$200,MATCH($E165,J!$A$1:$A$200,0),MATCH(G$5,J!$A$1:$ZZ$1,0))&lt;&gt;"",INDEX(J!$A$1:$ZZ$200,MATCH($E165,J!$A$1:$A$200,0),MATCH(G$5,J!$A$1:$ZZ$1,0)),NA()),NA()))</f>
        <v>#N/A</v>
      </c>
      <c r="H165" s="51" t="e">
        <f ca="1">IF(OR($E165&lt;$B$2,$E165&gt;$B$3),NA(),IFERROR(IF(INDEX(J!$A$1:$ZZ$200,MATCH($E165,J!$A$1:$A$200,0),MATCH(H$5,J!$A$1:$ZZ$1,0))&lt;&gt;"",INDEX(J!$A$1:$ZZ$200,MATCH($E165,J!$A$1:$A$200,0),MATCH(H$5,J!$A$1:$ZZ$1,0)),NA()),NA()))</f>
        <v>#N/A</v>
      </c>
      <c r="I165" s="51" t="e">
        <f ca="1">IF(OR($E165&lt;$B$2,$E165&gt;$B$3),NA(),IFERROR(IF(INDEX(J!$A$1:$ZZ$200,MATCH($E165,J!$A$1:$A$200,0),MATCH(I$5,J!$A$1:$ZZ$1,0))&lt;&gt;"",INDEX(J!$A$1:$ZZ$200,MATCH($E165,J!$A$1:$A$200,0),MATCH(I$5,J!$A$1:$ZZ$1,0)),NA()),NA()))</f>
        <v>#N/A</v>
      </c>
      <c r="J165" s="51" t="e">
        <f ca="1">IF(OR($E165&lt;$B$2,$E165&gt;$B$3),NA(),IFERROR(IF(INDEX(J!$A$1:$ZZ$200,MATCH($E165,J!$A$1:$A$200,0),MATCH(J$5,J!$A$1:$ZZ$1,0))&lt;&gt;"",INDEX(J!$A$1:$ZZ$200,MATCH($E165,J!$A$1:$A$200,0),MATCH(J$5,J!$A$1:$ZZ$1,0)),NA()),NA()))</f>
        <v>#N/A</v>
      </c>
      <c r="K165" t="e">
        <f t="shared" si="20"/>
        <v>#N/A</v>
      </c>
      <c r="M165" t="e">
        <f t="shared" ca="1" si="24"/>
        <v>#N/A</v>
      </c>
      <c r="N165" t="str">
        <f t="shared" ca="1" si="21"/>
        <v/>
      </c>
      <c r="O165" t="e">
        <f ca="1">IF($R$3&lt;&gt;"",NA(),IF(OR($E165&lt;$B$2,$E165&gt;$B$3),NA(),IFERROR(IF(INDEX(J!$A$1:$ZZ$200,MATCH($E165,J!$A$1:$A$200,0),MATCH(O$5,J!$A$1:$ZZ$1,0))&lt;&gt;"",INDEX(J!$A$1:$ZZ$200,MATCH($E165,J!$A$1:$A$200,0),MATCH(O$5,J!$A$1:$ZZ$1,0)),NA()),NA())))</f>
        <v>#N/A</v>
      </c>
      <c r="P165" t="e">
        <f ca="1">IF($R$3&lt;&gt;"",NA(),IF(OR($E165&lt;$B$2,$E165&gt;$B$3),NA(),IFERROR(IF(INDEX(J!$A$1:$ZZ$200,MATCH($E165,J!$A$1:$A$200,0),MATCH(P$5,J!$A$1:$ZZ$1,0))&lt;&gt;"",INDEX(J!$A$1:$ZZ$200,MATCH($E165,J!$A$1:$A$200,0),MATCH(P$5,J!$A$1:$ZZ$1,0)),NA()),NA())))</f>
        <v>#N/A</v>
      </c>
      <c r="Q165" t="e">
        <f ca="1">IF($R$3&lt;&gt;"",NA(),IF(OR($E165&lt;$B$2,$E165&gt;$B$3),NA(),IFERROR(IF(INDEX(J!$A$1:$ZZ$200,MATCH($E165,J!$A$1:$A$200,0),MATCH(Q$5,J!$A$1:$ZZ$1,0))&lt;&gt;"",INDEX(J!$A$1:$ZZ$200,MATCH($E165,J!$A$1:$A$200,0),MATCH(Q$5,J!$A$1:$ZZ$1,0)),NA()),NA())))</f>
        <v>#N/A</v>
      </c>
      <c r="R165" t="e">
        <f t="shared" ca="1" si="25"/>
        <v>#N/A</v>
      </c>
      <c r="S165" t="e">
        <f t="shared" ca="1" si="26"/>
        <v>#N/A</v>
      </c>
    </row>
    <row r="166" spans="3:19">
      <c r="C166" t="e">
        <f t="shared" ca="1" si="22"/>
        <v>#N/A</v>
      </c>
      <c r="D166" t="str">
        <f t="shared" ca="1" si="23"/>
        <v/>
      </c>
      <c r="E166">
        <v>2129</v>
      </c>
      <c r="F166" s="51" t="e">
        <f ca="1">IF(OR($E166&lt;$B$2,$E166&gt;$B$3),NA(),IFERROR(IF(INDEX(J!$A$1:$ZZ$200,MATCH($E166,J!$A$1:$A$200,0),MATCH(F$5,J!$A$1:$ZZ$1,0))&lt;&gt;"",INDEX(J!$A$1:$ZZ$200,MATCH($E166,J!$A$1:$A$200,0),MATCH(F$5,J!$A$1:$ZZ$1,0)),NA()),NA()))</f>
        <v>#N/A</v>
      </c>
      <c r="G166" s="51" t="e">
        <f ca="1">IF(OR($E166&lt;$B$2,$E166&gt;$B$3),NA(),IFERROR(IF(INDEX(J!$A$1:$ZZ$200,MATCH($E166,J!$A$1:$A$200,0),MATCH(G$5,J!$A$1:$ZZ$1,0))&lt;&gt;"",INDEX(J!$A$1:$ZZ$200,MATCH($E166,J!$A$1:$A$200,0),MATCH(G$5,J!$A$1:$ZZ$1,0)),NA()),NA()))</f>
        <v>#N/A</v>
      </c>
      <c r="H166" s="51" t="e">
        <f ca="1">IF(OR($E166&lt;$B$2,$E166&gt;$B$3),NA(),IFERROR(IF(INDEX(J!$A$1:$ZZ$200,MATCH($E166,J!$A$1:$A$200,0),MATCH(H$5,J!$A$1:$ZZ$1,0))&lt;&gt;"",INDEX(J!$A$1:$ZZ$200,MATCH($E166,J!$A$1:$A$200,0),MATCH(H$5,J!$A$1:$ZZ$1,0)),NA()),NA()))</f>
        <v>#N/A</v>
      </c>
      <c r="I166" s="51" t="e">
        <f ca="1">IF(OR($E166&lt;$B$2,$E166&gt;$B$3),NA(),IFERROR(IF(INDEX(J!$A$1:$ZZ$200,MATCH($E166,J!$A$1:$A$200,0),MATCH(I$5,J!$A$1:$ZZ$1,0))&lt;&gt;"",INDEX(J!$A$1:$ZZ$200,MATCH($E166,J!$A$1:$A$200,0),MATCH(I$5,J!$A$1:$ZZ$1,0)),NA()),NA()))</f>
        <v>#N/A</v>
      </c>
      <c r="J166" s="51" t="e">
        <f ca="1">IF(OR($E166&lt;$B$2,$E166&gt;$B$3),NA(),IFERROR(IF(INDEX(J!$A$1:$ZZ$200,MATCH($E166,J!$A$1:$A$200,0),MATCH(J$5,J!$A$1:$ZZ$1,0))&lt;&gt;"",INDEX(J!$A$1:$ZZ$200,MATCH($E166,J!$A$1:$A$200,0),MATCH(J$5,J!$A$1:$ZZ$1,0)),NA()),NA()))</f>
        <v>#N/A</v>
      </c>
      <c r="K166" t="e">
        <f t="shared" si="20"/>
        <v>#N/A</v>
      </c>
      <c r="M166" t="e">
        <f t="shared" ca="1" si="24"/>
        <v>#N/A</v>
      </c>
      <c r="N166" t="str">
        <f t="shared" ca="1" si="21"/>
        <v/>
      </c>
      <c r="O166" t="e">
        <f ca="1">IF($R$3&lt;&gt;"",NA(),IF(OR($E166&lt;$B$2,$E166&gt;$B$3),NA(),IFERROR(IF(INDEX(J!$A$1:$ZZ$200,MATCH($E166,J!$A$1:$A$200,0),MATCH(O$5,J!$A$1:$ZZ$1,0))&lt;&gt;"",INDEX(J!$A$1:$ZZ$200,MATCH($E166,J!$A$1:$A$200,0),MATCH(O$5,J!$A$1:$ZZ$1,0)),NA()),NA())))</f>
        <v>#N/A</v>
      </c>
      <c r="P166" t="e">
        <f ca="1">IF($R$3&lt;&gt;"",NA(),IF(OR($E166&lt;$B$2,$E166&gt;$B$3),NA(),IFERROR(IF(INDEX(J!$A$1:$ZZ$200,MATCH($E166,J!$A$1:$A$200,0),MATCH(P$5,J!$A$1:$ZZ$1,0))&lt;&gt;"",INDEX(J!$A$1:$ZZ$200,MATCH($E166,J!$A$1:$A$200,0),MATCH(P$5,J!$A$1:$ZZ$1,0)),NA()),NA())))</f>
        <v>#N/A</v>
      </c>
      <c r="Q166" t="e">
        <f ca="1">IF($R$3&lt;&gt;"",NA(),IF(OR($E166&lt;$B$2,$E166&gt;$B$3),NA(),IFERROR(IF(INDEX(J!$A$1:$ZZ$200,MATCH($E166,J!$A$1:$A$200,0),MATCH(Q$5,J!$A$1:$ZZ$1,0))&lt;&gt;"",INDEX(J!$A$1:$ZZ$200,MATCH($E166,J!$A$1:$A$200,0),MATCH(Q$5,J!$A$1:$ZZ$1,0)),NA()),NA())))</f>
        <v>#N/A</v>
      </c>
      <c r="R166" t="e">
        <f t="shared" ca="1" si="25"/>
        <v>#N/A</v>
      </c>
      <c r="S166" t="e">
        <f t="shared" ca="1" si="26"/>
        <v>#N/A</v>
      </c>
    </row>
    <row r="167" spans="3:19">
      <c r="C167" t="e">
        <f t="shared" ca="1" si="22"/>
        <v>#N/A</v>
      </c>
      <c r="D167" t="str">
        <f t="shared" ca="1" si="23"/>
        <v/>
      </c>
      <c r="E167">
        <v>2130</v>
      </c>
      <c r="F167" s="51" t="e">
        <f ca="1">IF(OR($E167&lt;$B$2,$E167&gt;$B$3),NA(),IFERROR(IF(INDEX(J!$A$1:$ZZ$200,MATCH($E167,J!$A$1:$A$200,0),MATCH(F$5,J!$A$1:$ZZ$1,0))&lt;&gt;"",INDEX(J!$A$1:$ZZ$200,MATCH($E167,J!$A$1:$A$200,0),MATCH(F$5,J!$A$1:$ZZ$1,0)),NA()),NA()))</f>
        <v>#N/A</v>
      </c>
      <c r="G167" s="51" t="e">
        <f ca="1">IF(OR($E167&lt;$B$2,$E167&gt;$B$3),NA(),IFERROR(IF(INDEX(J!$A$1:$ZZ$200,MATCH($E167,J!$A$1:$A$200,0),MATCH(G$5,J!$A$1:$ZZ$1,0))&lt;&gt;"",INDEX(J!$A$1:$ZZ$200,MATCH($E167,J!$A$1:$A$200,0),MATCH(G$5,J!$A$1:$ZZ$1,0)),NA()),NA()))</f>
        <v>#N/A</v>
      </c>
      <c r="H167" s="51" t="e">
        <f ca="1">IF(OR($E167&lt;$B$2,$E167&gt;$B$3),NA(),IFERROR(IF(INDEX(J!$A$1:$ZZ$200,MATCH($E167,J!$A$1:$A$200,0),MATCH(H$5,J!$A$1:$ZZ$1,0))&lt;&gt;"",INDEX(J!$A$1:$ZZ$200,MATCH($E167,J!$A$1:$A$200,0),MATCH(H$5,J!$A$1:$ZZ$1,0)),NA()),NA()))</f>
        <v>#N/A</v>
      </c>
      <c r="I167" s="51" t="e">
        <f ca="1">IF(OR($E167&lt;$B$2,$E167&gt;$B$3),NA(),IFERROR(IF(INDEX(J!$A$1:$ZZ$200,MATCH($E167,J!$A$1:$A$200,0),MATCH(I$5,J!$A$1:$ZZ$1,0))&lt;&gt;"",INDEX(J!$A$1:$ZZ$200,MATCH($E167,J!$A$1:$A$200,0),MATCH(I$5,J!$A$1:$ZZ$1,0)),NA()),NA()))</f>
        <v>#N/A</v>
      </c>
      <c r="J167" s="51" t="e">
        <f ca="1">IF(OR($E167&lt;$B$2,$E167&gt;$B$3),NA(),IFERROR(IF(INDEX(J!$A$1:$ZZ$200,MATCH($E167,J!$A$1:$A$200,0),MATCH(J$5,J!$A$1:$ZZ$1,0))&lt;&gt;"",INDEX(J!$A$1:$ZZ$200,MATCH($E167,J!$A$1:$A$200,0),MATCH(J$5,J!$A$1:$ZZ$1,0)),NA()),NA()))</f>
        <v>#N/A</v>
      </c>
      <c r="K167" t="e">
        <f t="shared" ref="K167:K187" si="27">IF((20 &amp; RIGHT($A$1,2))*1=E167,-999999,IF((20 &amp; RIGHT($A$1,2))*1=E168,99999,NA()))</f>
        <v>#N/A</v>
      </c>
      <c r="M167" t="e">
        <f t="shared" ca="1" si="24"/>
        <v>#N/A</v>
      </c>
      <c r="N167" t="str">
        <f t="shared" ref="N167:N187" ca="1" si="28">IF(ISERROR($M167),"",$E167)</f>
        <v/>
      </c>
      <c r="O167" t="e">
        <f ca="1">IF($R$3&lt;&gt;"",NA(),IF(OR($E167&lt;$B$2,$E167&gt;$B$3),NA(),IFERROR(IF(INDEX(J!$A$1:$ZZ$200,MATCH($E167,J!$A$1:$A$200,0),MATCH(O$5,J!$A$1:$ZZ$1,0))&lt;&gt;"",INDEX(J!$A$1:$ZZ$200,MATCH($E167,J!$A$1:$A$200,0),MATCH(O$5,J!$A$1:$ZZ$1,0)),NA()),NA())))</f>
        <v>#N/A</v>
      </c>
      <c r="P167" t="e">
        <f ca="1">IF($R$3&lt;&gt;"",NA(),IF(OR($E167&lt;$B$2,$E167&gt;$B$3),NA(),IFERROR(IF(INDEX(J!$A$1:$ZZ$200,MATCH($E167,J!$A$1:$A$200,0),MATCH(P$5,J!$A$1:$ZZ$1,0))&lt;&gt;"",INDEX(J!$A$1:$ZZ$200,MATCH($E167,J!$A$1:$A$200,0),MATCH(P$5,J!$A$1:$ZZ$1,0)),NA()),NA())))</f>
        <v>#N/A</v>
      </c>
      <c r="Q167" t="e">
        <f ca="1">IF($R$3&lt;&gt;"",NA(),IF(OR($E167&lt;$B$2,$E167&gt;$B$3),NA(),IFERROR(IF(INDEX(J!$A$1:$ZZ$200,MATCH($E167,J!$A$1:$A$200,0),MATCH(Q$5,J!$A$1:$ZZ$1,0))&lt;&gt;"",INDEX(J!$A$1:$ZZ$200,MATCH($E167,J!$A$1:$A$200,0),MATCH(Q$5,J!$A$1:$ZZ$1,0)),NA()),NA())))</f>
        <v>#N/A</v>
      </c>
      <c r="R167" t="e">
        <f t="shared" ca="1" si="25"/>
        <v>#N/A</v>
      </c>
      <c r="S167" t="e">
        <f t="shared" ca="1" si="26"/>
        <v>#N/A</v>
      </c>
    </row>
    <row r="168" spans="3:19">
      <c r="C168" t="e">
        <f t="shared" ca="1" si="22"/>
        <v>#N/A</v>
      </c>
      <c r="D168" t="str">
        <f t="shared" ca="1" si="23"/>
        <v/>
      </c>
      <c r="E168">
        <v>2131</v>
      </c>
      <c r="F168" s="51" t="e">
        <f ca="1">IF(OR($E168&lt;$B$2,$E168&gt;$B$3),NA(),IFERROR(IF(INDEX(J!$A$1:$ZZ$200,MATCH($E168,J!$A$1:$A$200,0),MATCH(F$5,J!$A$1:$ZZ$1,0))&lt;&gt;"",INDEX(J!$A$1:$ZZ$200,MATCH($E168,J!$A$1:$A$200,0),MATCH(F$5,J!$A$1:$ZZ$1,0)),NA()),NA()))</f>
        <v>#N/A</v>
      </c>
      <c r="G168" s="51" t="e">
        <f ca="1">IF(OR($E168&lt;$B$2,$E168&gt;$B$3),NA(),IFERROR(IF(INDEX(J!$A$1:$ZZ$200,MATCH($E168,J!$A$1:$A$200,0),MATCH(G$5,J!$A$1:$ZZ$1,0))&lt;&gt;"",INDEX(J!$A$1:$ZZ$200,MATCH($E168,J!$A$1:$A$200,0),MATCH(G$5,J!$A$1:$ZZ$1,0)),NA()),NA()))</f>
        <v>#N/A</v>
      </c>
      <c r="H168" s="51" t="e">
        <f ca="1">IF(OR($E168&lt;$B$2,$E168&gt;$B$3),NA(),IFERROR(IF(INDEX(J!$A$1:$ZZ$200,MATCH($E168,J!$A$1:$A$200,0),MATCH(H$5,J!$A$1:$ZZ$1,0))&lt;&gt;"",INDEX(J!$A$1:$ZZ$200,MATCH($E168,J!$A$1:$A$200,0),MATCH(H$5,J!$A$1:$ZZ$1,0)),NA()),NA()))</f>
        <v>#N/A</v>
      </c>
      <c r="I168" s="51" t="e">
        <f ca="1">IF(OR($E168&lt;$B$2,$E168&gt;$B$3),NA(),IFERROR(IF(INDEX(J!$A$1:$ZZ$200,MATCH($E168,J!$A$1:$A$200,0),MATCH(I$5,J!$A$1:$ZZ$1,0))&lt;&gt;"",INDEX(J!$A$1:$ZZ$200,MATCH($E168,J!$A$1:$A$200,0),MATCH(I$5,J!$A$1:$ZZ$1,0)),NA()),NA()))</f>
        <v>#N/A</v>
      </c>
      <c r="J168" s="51" t="e">
        <f ca="1">IF(OR($E168&lt;$B$2,$E168&gt;$B$3),NA(),IFERROR(IF(INDEX(J!$A$1:$ZZ$200,MATCH($E168,J!$A$1:$A$200,0),MATCH(J$5,J!$A$1:$ZZ$1,0))&lt;&gt;"",INDEX(J!$A$1:$ZZ$200,MATCH($E168,J!$A$1:$A$200,0),MATCH(J$5,J!$A$1:$ZZ$1,0)),NA()),NA()))</f>
        <v>#N/A</v>
      </c>
      <c r="K168" t="e">
        <f t="shared" si="27"/>
        <v>#N/A</v>
      </c>
      <c r="M168" t="e">
        <f t="shared" ca="1" si="24"/>
        <v>#N/A</v>
      </c>
      <c r="N168" t="str">
        <f t="shared" ca="1" si="28"/>
        <v/>
      </c>
      <c r="O168" t="e">
        <f ca="1">IF($R$3&lt;&gt;"",NA(),IF(OR($E168&lt;$B$2,$E168&gt;$B$3),NA(),IFERROR(IF(INDEX(J!$A$1:$ZZ$200,MATCH($E168,J!$A$1:$A$200,0),MATCH(O$5,J!$A$1:$ZZ$1,0))&lt;&gt;"",INDEX(J!$A$1:$ZZ$200,MATCH($E168,J!$A$1:$A$200,0),MATCH(O$5,J!$A$1:$ZZ$1,0)),NA()),NA())))</f>
        <v>#N/A</v>
      </c>
      <c r="P168" t="e">
        <f ca="1">IF($R$3&lt;&gt;"",NA(),IF(OR($E168&lt;$B$2,$E168&gt;$B$3),NA(),IFERROR(IF(INDEX(J!$A$1:$ZZ$200,MATCH($E168,J!$A$1:$A$200,0),MATCH(P$5,J!$A$1:$ZZ$1,0))&lt;&gt;"",INDEX(J!$A$1:$ZZ$200,MATCH($E168,J!$A$1:$A$200,0),MATCH(P$5,J!$A$1:$ZZ$1,0)),NA()),NA())))</f>
        <v>#N/A</v>
      </c>
      <c r="Q168" t="e">
        <f ca="1">IF($R$3&lt;&gt;"",NA(),IF(OR($E168&lt;$B$2,$E168&gt;$B$3),NA(),IFERROR(IF(INDEX(J!$A$1:$ZZ$200,MATCH($E168,J!$A$1:$A$200,0),MATCH(Q$5,J!$A$1:$ZZ$1,0))&lt;&gt;"",INDEX(J!$A$1:$ZZ$200,MATCH($E168,J!$A$1:$A$200,0),MATCH(Q$5,J!$A$1:$ZZ$1,0)),NA()),NA())))</f>
        <v>#N/A</v>
      </c>
      <c r="R168" t="e">
        <f t="shared" ca="1" si="25"/>
        <v>#N/A</v>
      </c>
      <c r="S168" t="e">
        <f t="shared" ca="1" si="26"/>
        <v>#N/A</v>
      </c>
    </row>
    <row r="169" spans="3:19">
      <c r="C169" t="e">
        <f t="shared" ca="1" si="22"/>
        <v>#N/A</v>
      </c>
      <c r="D169" t="str">
        <f t="shared" ca="1" si="23"/>
        <v/>
      </c>
      <c r="E169">
        <v>2132</v>
      </c>
      <c r="F169" s="51" t="e">
        <f ca="1">IF(OR($E169&lt;$B$2,$E169&gt;$B$3),NA(),IFERROR(IF(INDEX(J!$A$1:$ZZ$200,MATCH($E169,J!$A$1:$A$200,0),MATCH(F$5,J!$A$1:$ZZ$1,0))&lt;&gt;"",INDEX(J!$A$1:$ZZ$200,MATCH($E169,J!$A$1:$A$200,0),MATCH(F$5,J!$A$1:$ZZ$1,0)),NA()),NA()))</f>
        <v>#N/A</v>
      </c>
      <c r="G169" s="51" t="e">
        <f ca="1">IF(OR($E169&lt;$B$2,$E169&gt;$B$3),NA(),IFERROR(IF(INDEX(J!$A$1:$ZZ$200,MATCH($E169,J!$A$1:$A$200,0),MATCH(G$5,J!$A$1:$ZZ$1,0))&lt;&gt;"",INDEX(J!$A$1:$ZZ$200,MATCH($E169,J!$A$1:$A$200,0),MATCH(G$5,J!$A$1:$ZZ$1,0)),NA()),NA()))</f>
        <v>#N/A</v>
      </c>
      <c r="H169" s="51" t="e">
        <f ca="1">IF(OR($E169&lt;$B$2,$E169&gt;$B$3),NA(),IFERROR(IF(INDEX(J!$A$1:$ZZ$200,MATCH($E169,J!$A$1:$A$200,0),MATCH(H$5,J!$A$1:$ZZ$1,0))&lt;&gt;"",INDEX(J!$A$1:$ZZ$200,MATCH($E169,J!$A$1:$A$200,0),MATCH(H$5,J!$A$1:$ZZ$1,0)),NA()),NA()))</f>
        <v>#N/A</v>
      </c>
      <c r="I169" s="51" t="e">
        <f ca="1">IF(OR($E169&lt;$B$2,$E169&gt;$B$3),NA(),IFERROR(IF(INDEX(J!$A$1:$ZZ$200,MATCH($E169,J!$A$1:$A$200,0),MATCH(I$5,J!$A$1:$ZZ$1,0))&lt;&gt;"",INDEX(J!$A$1:$ZZ$200,MATCH($E169,J!$A$1:$A$200,0),MATCH(I$5,J!$A$1:$ZZ$1,0)),NA()),NA()))</f>
        <v>#N/A</v>
      </c>
      <c r="J169" s="51" t="e">
        <f ca="1">IF(OR($E169&lt;$B$2,$E169&gt;$B$3),NA(),IFERROR(IF(INDEX(J!$A$1:$ZZ$200,MATCH($E169,J!$A$1:$A$200,0),MATCH(J$5,J!$A$1:$ZZ$1,0))&lt;&gt;"",INDEX(J!$A$1:$ZZ$200,MATCH($E169,J!$A$1:$A$200,0),MATCH(J$5,J!$A$1:$ZZ$1,0)),NA()),NA()))</f>
        <v>#N/A</v>
      </c>
      <c r="K169" t="e">
        <f t="shared" si="27"/>
        <v>#N/A</v>
      </c>
      <c r="M169" t="e">
        <f t="shared" ca="1" si="24"/>
        <v>#N/A</v>
      </c>
      <c r="N169" t="str">
        <f t="shared" ca="1" si="28"/>
        <v/>
      </c>
      <c r="O169" t="e">
        <f ca="1">IF($R$3&lt;&gt;"",NA(),IF(OR($E169&lt;$B$2,$E169&gt;$B$3),NA(),IFERROR(IF(INDEX(J!$A$1:$ZZ$200,MATCH($E169,J!$A$1:$A$200,0),MATCH(O$5,J!$A$1:$ZZ$1,0))&lt;&gt;"",INDEX(J!$A$1:$ZZ$200,MATCH($E169,J!$A$1:$A$200,0),MATCH(O$5,J!$A$1:$ZZ$1,0)),NA()),NA())))</f>
        <v>#N/A</v>
      </c>
      <c r="P169" t="e">
        <f ca="1">IF($R$3&lt;&gt;"",NA(),IF(OR($E169&lt;$B$2,$E169&gt;$B$3),NA(),IFERROR(IF(INDEX(J!$A$1:$ZZ$200,MATCH($E169,J!$A$1:$A$200,0),MATCH(P$5,J!$A$1:$ZZ$1,0))&lt;&gt;"",INDEX(J!$A$1:$ZZ$200,MATCH($E169,J!$A$1:$A$200,0),MATCH(P$5,J!$A$1:$ZZ$1,0)),NA()),NA())))</f>
        <v>#N/A</v>
      </c>
      <c r="Q169" t="e">
        <f ca="1">IF($R$3&lt;&gt;"",NA(),IF(OR($E169&lt;$B$2,$E169&gt;$B$3),NA(),IFERROR(IF(INDEX(J!$A$1:$ZZ$200,MATCH($E169,J!$A$1:$A$200,0),MATCH(Q$5,J!$A$1:$ZZ$1,0))&lt;&gt;"",INDEX(J!$A$1:$ZZ$200,MATCH($E169,J!$A$1:$A$200,0),MATCH(Q$5,J!$A$1:$ZZ$1,0)),NA()),NA())))</f>
        <v>#N/A</v>
      </c>
      <c r="R169" t="e">
        <f t="shared" ca="1" si="25"/>
        <v>#N/A</v>
      </c>
      <c r="S169" t="e">
        <f t="shared" ca="1" si="26"/>
        <v>#N/A</v>
      </c>
    </row>
    <row r="170" spans="3:19">
      <c r="C170" t="e">
        <f t="shared" ca="1" si="22"/>
        <v>#N/A</v>
      </c>
      <c r="D170" t="str">
        <f t="shared" ca="1" si="23"/>
        <v/>
      </c>
      <c r="E170">
        <v>2133</v>
      </c>
      <c r="F170" s="51" t="e">
        <f ca="1">IF(OR($E170&lt;$B$2,$E170&gt;$B$3),NA(),IFERROR(IF(INDEX(J!$A$1:$ZZ$200,MATCH($E170,J!$A$1:$A$200,0),MATCH(F$5,J!$A$1:$ZZ$1,0))&lt;&gt;"",INDEX(J!$A$1:$ZZ$200,MATCH($E170,J!$A$1:$A$200,0),MATCH(F$5,J!$A$1:$ZZ$1,0)),NA()),NA()))</f>
        <v>#N/A</v>
      </c>
      <c r="G170" s="51" t="e">
        <f ca="1">IF(OR($E170&lt;$B$2,$E170&gt;$B$3),NA(),IFERROR(IF(INDEX(J!$A$1:$ZZ$200,MATCH($E170,J!$A$1:$A$200,0),MATCH(G$5,J!$A$1:$ZZ$1,0))&lt;&gt;"",INDEX(J!$A$1:$ZZ$200,MATCH($E170,J!$A$1:$A$200,0),MATCH(G$5,J!$A$1:$ZZ$1,0)),NA()),NA()))</f>
        <v>#N/A</v>
      </c>
      <c r="H170" s="51" t="e">
        <f ca="1">IF(OR($E170&lt;$B$2,$E170&gt;$B$3),NA(),IFERROR(IF(INDEX(J!$A$1:$ZZ$200,MATCH($E170,J!$A$1:$A$200,0),MATCH(H$5,J!$A$1:$ZZ$1,0))&lt;&gt;"",INDEX(J!$A$1:$ZZ$200,MATCH($E170,J!$A$1:$A$200,0),MATCH(H$5,J!$A$1:$ZZ$1,0)),NA()),NA()))</f>
        <v>#N/A</v>
      </c>
      <c r="I170" s="51" t="e">
        <f ca="1">IF(OR($E170&lt;$B$2,$E170&gt;$B$3),NA(),IFERROR(IF(INDEX(J!$A$1:$ZZ$200,MATCH($E170,J!$A$1:$A$200,0),MATCH(I$5,J!$A$1:$ZZ$1,0))&lt;&gt;"",INDEX(J!$A$1:$ZZ$200,MATCH($E170,J!$A$1:$A$200,0),MATCH(I$5,J!$A$1:$ZZ$1,0)),NA()),NA()))</f>
        <v>#N/A</v>
      </c>
      <c r="J170" s="51" t="e">
        <f ca="1">IF(OR($E170&lt;$B$2,$E170&gt;$B$3),NA(),IFERROR(IF(INDEX(J!$A$1:$ZZ$200,MATCH($E170,J!$A$1:$A$200,0),MATCH(J$5,J!$A$1:$ZZ$1,0))&lt;&gt;"",INDEX(J!$A$1:$ZZ$200,MATCH($E170,J!$A$1:$A$200,0),MATCH(J$5,J!$A$1:$ZZ$1,0)),NA()),NA()))</f>
        <v>#N/A</v>
      </c>
      <c r="K170" t="e">
        <f t="shared" si="27"/>
        <v>#N/A</v>
      </c>
      <c r="M170" t="e">
        <f t="shared" ca="1" si="24"/>
        <v>#N/A</v>
      </c>
      <c r="N170" t="str">
        <f t="shared" ca="1" si="28"/>
        <v/>
      </c>
      <c r="O170" t="e">
        <f ca="1">IF($R$3&lt;&gt;"",NA(),IF(OR($E170&lt;$B$2,$E170&gt;$B$3),NA(),IFERROR(IF(INDEX(J!$A$1:$ZZ$200,MATCH($E170,J!$A$1:$A$200,0),MATCH(O$5,J!$A$1:$ZZ$1,0))&lt;&gt;"",INDEX(J!$A$1:$ZZ$200,MATCH($E170,J!$A$1:$A$200,0),MATCH(O$5,J!$A$1:$ZZ$1,0)),NA()),NA())))</f>
        <v>#N/A</v>
      </c>
      <c r="P170" t="e">
        <f ca="1">IF($R$3&lt;&gt;"",NA(),IF(OR($E170&lt;$B$2,$E170&gt;$B$3),NA(),IFERROR(IF(INDEX(J!$A$1:$ZZ$200,MATCH($E170,J!$A$1:$A$200,0),MATCH(P$5,J!$A$1:$ZZ$1,0))&lt;&gt;"",INDEX(J!$A$1:$ZZ$200,MATCH($E170,J!$A$1:$A$200,0),MATCH(P$5,J!$A$1:$ZZ$1,0)),NA()),NA())))</f>
        <v>#N/A</v>
      </c>
      <c r="Q170" t="e">
        <f ca="1">IF($R$3&lt;&gt;"",NA(),IF(OR($E170&lt;$B$2,$E170&gt;$B$3),NA(),IFERROR(IF(INDEX(J!$A$1:$ZZ$200,MATCH($E170,J!$A$1:$A$200,0),MATCH(Q$5,J!$A$1:$ZZ$1,0))&lt;&gt;"",INDEX(J!$A$1:$ZZ$200,MATCH($E170,J!$A$1:$A$200,0),MATCH(Q$5,J!$A$1:$ZZ$1,0)),NA()),NA())))</f>
        <v>#N/A</v>
      </c>
      <c r="R170" t="e">
        <f t="shared" ca="1" si="25"/>
        <v>#N/A</v>
      </c>
      <c r="S170" t="e">
        <f t="shared" ca="1" si="26"/>
        <v>#N/A</v>
      </c>
    </row>
    <row r="171" spans="3:19">
      <c r="C171" t="e">
        <f t="shared" ca="1" si="22"/>
        <v>#N/A</v>
      </c>
      <c r="D171" t="str">
        <f t="shared" ca="1" si="23"/>
        <v/>
      </c>
      <c r="E171">
        <v>2134</v>
      </c>
      <c r="F171" s="51" t="e">
        <f ca="1">IF(OR($E171&lt;$B$2,$E171&gt;$B$3),NA(),IFERROR(IF(INDEX(J!$A$1:$ZZ$200,MATCH($E171,J!$A$1:$A$200,0),MATCH(F$5,J!$A$1:$ZZ$1,0))&lt;&gt;"",INDEX(J!$A$1:$ZZ$200,MATCH($E171,J!$A$1:$A$200,0),MATCH(F$5,J!$A$1:$ZZ$1,0)),NA()),NA()))</f>
        <v>#N/A</v>
      </c>
      <c r="G171" s="51" t="e">
        <f ca="1">IF(OR($E171&lt;$B$2,$E171&gt;$B$3),NA(),IFERROR(IF(INDEX(J!$A$1:$ZZ$200,MATCH($E171,J!$A$1:$A$200,0),MATCH(G$5,J!$A$1:$ZZ$1,0))&lt;&gt;"",INDEX(J!$A$1:$ZZ$200,MATCH($E171,J!$A$1:$A$200,0),MATCH(G$5,J!$A$1:$ZZ$1,0)),NA()),NA()))</f>
        <v>#N/A</v>
      </c>
      <c r="H171" s="51" t="e">
        <f ca="1">IF(OR($E171&lt;$B$2,$E171&gt;$B$3),NA(),IFERROR(IF(INDEX(J!$A$1:$ZZ$200,MATCH($E171,J!$A$1:$A$200,0),MATCH(H$5,J!$A$1:$ZZ$1,0))&lt;&gt;"",INDEX(J!$A$1:$ZZ$200,MATCH($E171,J!$A$1:$A$200,0),MATCH(H$5,J!$A$1:$ZZ$1,0)),NA()),NA()))</f>
        <v>#N/A</v>
      </c>
      <c r="I171" s="51" t="e">
        <f ca="1">IF(OR($E171&lt;$B$2,$E171&gt;$B$3),NA(),IFERROR(IF(INDEX(J!$A$1:$ZZ$200,MATCH($E171,J!$A$1:$A$200,0),MATCH(I$5,J!$A$1:$ZZ$1,0))&lt;&gt;"",INDEX(J!$A$1:$ZZ$200,MATCH($E171,J!$A$1:$A$200,0),MATCH(I$5,J!$A$1:$ZZ$1,0)),NA()),NA()))</f>
        <v>#N/A</v>
      </c>
      <c r="J171" s="51" t="e">
        <f ca="1">IF(OR($E171&lt;$B$2,$E171&gt;$B$3),NA(),IFERROR(IF(INDEX(J!$A$1:$ZZ$200,MATCH($E171,J!$A$1:$A$200,0),MATCH(J$5,J!$A$1:$ZZ$1,0))&lt;&gt;"",INDEX(J!$A$1:$ZZ$200,MATCH($E171,J!$A$1:$A$200,0),MATCH(J$5,J!$A$1:$ZZ$1,0)),NA()),NA()))</f>
        <v>#N/A</v>
      </c>
      <c r="K171" t="e">
        <f t="shared" si="27"/>
        <v>#N/A</v>
      </c>
      <c r="M171" t="e">
        <f t="shared" ca="1" si="24"/>
        <v>#N/A</v>
      </c>
      <c r="N171" t="str">
        <f t="shared" ca="1" si="28"/>
        <v/>
      </c>
      <c r="O171" t="e">
        <f ca="1">IF($R$3&lt;&gt;"",NA(),IF(OR($E171&lt;$B$2,$E171&gt;$B$3),NA(),IFERROR(IF(INDEX(J!$A$1:$ZZ$200,MATCH($E171,J!$A$1:$A$200,0),MATCH(O$5,J!$A$1:$ZZ$1,0))&lt;&gt;"",INDEX(J!$A$1:$ZZ$200,MATCH($E171,J!$A$1:$A$200,0),MATCH(O$5,J!$A$1:$ZZ$1,0)),NA()),NA())))</f>
        <v>#N/A</v>
      </c>
      <c r="P171" t="e">
        <f ca="1">IF($R$3&lt;&gt;"",NA(),IF(OR($E171&lt;$B$2,$E171&gt;$B$3),NA(),IFERROR(IF(INDEX(J!$A$1:$ZZ$200,MATCH($E171,J!$A$1:$A$200,0),MATCH(P$5,J!$A$1:$ZZ$1,0))&lt;&gt;"",INDEX(J!$A$1:$ZZ$200,MATCH($E171,J!$A$1:$A$200,0),MATCH(P$5,J!$A$1:$ZZ$1,0)),NA()),NA())))</f>
        <v>#N/A</v>
      </c>
      <c r="Q171" t="e">
        <f ca="1">IF($R$3&lt;&gt;"",NA(),IF(OR($E171&lt;$B$2,$E171&gt;$B$3),NA(),IFERROR(IF(INDEX(J!$A$1:$ZZ$200,MATCH($E171,J!$A$1:$A$200,0),MATCH(Q$5,J!$A$1:$ZZ$1,0))&lt;&gt;"",INDEX(J!$A$1:$ZZ$200,MATCH($E171,J!$A$1:$A$200,0),MATCH(Q$5,J!$A$1:$ZZ$1,0)),NA()),NA())))</f>
        <v>#N/A</v>
      </c>
      <c r="R171" t="e">
        <f t="shared" ca="1" si="25"/>
        <v>#N/A</v>
      </c>
      <c r="S171" t="e">
        <f t="shared" ca="1" si="26"/>
        <v>#N/A</v>
      </c>
    </row>
    <row r="172" spans="3:19">
      <c r="C172" t="e">
        <f t="shared" ca="1" si="22"/>
        <v>#N/A</v>
      </c>
      <c r="D172" t="str">
        <f t="shared" ca="1" si="23"/>
        <v/>
      </c>
      <c r="E172">
        <v>2135</v>
      </c>
      <c r="F172" s="51" t="e">
        <f ca="1">IF(OR($E172&lt;$B$2,$E172&gt;$B$3),NA(),IFERROR(IF(INDEX(J!$A$1:$ZZ$200,MATCH($E172,J!$A$1:$A$200,0),MATCH(F$5,J!$A$1:$ZZ$1,0))&lt;&gt;"",INDEX(J!$A$1:$ZZ$200,MATCH($E172,J!$A$1:$A$200,0),MATCH(F$5,J!$A$1:$ZZ$1,0)),NA()),NA()))</f>
        <v>#N/A</v>
      </c>
      <c r="G172" s="51" t="e">
        <f ca="1">IF(OR($E172&lt;$B$2,$E172&gt;$B$3),NA(),IFERROR(IF(INDEX(J!$A$1:$ZZ$200,MATCH($E172,J!$A$1:$A$200,0),MATCH(G$5,J!$A$1:$ZZ$1,0))&lt;&gt;"",INDEX(J!$A$1:$ZZ$200,MATCH($E172,J!$A$1:$A$200,0),MATCH(G$5,J!$A$1:$ZZ$1,0)),NA()),NA()))</f>
        <v>#N/A</v>
      </c>
      <c r="H172" s="51" t="e">
        <f ca="1">IF(OR($E172&lt;$B$2,$E172&gt;$B$3),NA(),IFERROR(IF(INDEX(J!$A$1:$ZZ$200,MATCH($E172,J!$A$1:$A$200,0),MATCH(H$5,J!$A$1:$ZZ$1,0))&lt;&gt;"",INDEX(J!$A$1:$ZZ$200,MATCH($E172,J!$A$1:$A$200,0),MATCH(H$5,J!$A$1:$ZZ$1,0)),NA()),NA()))</f>
        <v>#N/A</v>
      </c>
      <c r="I172" s="51" t="e">
        <f ca="1">IF(OR($E172&lt;$B$2,$E172&gt;$B$3),NA(),IFERROR(IF(INDEX(J!$A$1:$ZZ$200,MATCH($E172,J!$A$1:$A$200,0),MATCH(I$5,J!$A$1:$ZZ$1,0))&lt;&gt;"",INDEX(J!$A$1:$ZZ$200,MATCH($E172,J!$A$1:$A$200,0),MATCH(I$5,J!$A$1:$ZZ$1,0)),NA()),NA()))</f>
        <v>#N/A</v>
      </c>
      <c r="J172" s="51" t="e">
        <f ca="1">IF(OR($E172&lt;$B$2,$E172&gt;$B$3),NA(),IFERROR(IF(INDEX(J!$A$1:$ZZ$200,MATCH($E172,J!$A$1:$A$200,0),MATCH(J$5,J!$A$1:$ZZ$1,0))&lt;&gt;"",INDEX(J!$A$1:$ZZ$200,MATCH($E172,J!$A$1:$A$200,0),MATCH(J$5,J!$A$1:$ZZ$1,0)),NA()),NA()))</f>
        <v>#N/A</v>
      </c>
      <c r="K172" t="e">
        <f t="shared" si="27"/>
        <v>#N/A</v>
      </c>
      <c r="M172" t="e">
        <f t="shared" ca="1" si="24"/>
        <v>#N/A</v>
      </c>
      <c r="N172" t="str">
        <f t="shared" ca="1" si="28"/>
        <v/>
      </c>
      <c r="O172" t="e">
        <f ca="1">IF($R$3&lt;&gt;"",NA(),IF(OR($E172&lt;$B$2,$E172&gt;$B$3),NA(),IFERROR(IF(INDEX(J!$A$1:$ZZ$200,MATCH($E172,J!$A$1:$A$200,0),MATCH(O$5,J!$A$1:$ZZ$1,0))&lt;&gt;"",INDEX(J!$A$1:$ZZ$200,MATCH($E172,J!$A$1:$A$200,0),MATCH(O$5,J!$A$1:$ZZ$1,0)),NA()),NA())))</f>
        <v>#N/A</v>
      </c>
      <c r="P172" t="e">
        <f ca="1">IF($R$3&lt;&gt;"",NA(),IF(OR($E172&lt;$B$2,$E172&gt;$B$3),NA(),IFERROR(IF(INDEX(J!$A$1:$ZZ$200,MATCH($E172,J!$A$1:$A$200,0),MATCH(P$5,J!$A$1:$ZZ$1,0))&lt;&gt;"",INDEX(J!$A$1:$ZZ$200,MATCH($E172,J!$A$1:$A$200,0),MATCH(P$5,J!$A$1:$ZZ$1,0)),NA()),NA())))</f>
        <v>#N/A</v>
      </c>
      <c r="Q172" t="e">
        <f ca="1">IF($R$3&lt;&gt;"",NA(),IF(OR($E172&lt;$B$2,$E172&gt;$B$3),NA(),IFERROR(IF(INDEX(J!$A$1:$ZZ$200,MATCH($E172,J!$A$1:$A$200,0),MATCH(Q$5,J!$A$1:$ZZ$1,0))&lt;&gt;"",INDEX(J!$A$1:$ZZ$200,MATCH($E172,J!$A$1:$A$200,0),MATCH(Q$5,J!$A$1:$ZZ$1,0)),NA()),NA())))</f>
        <v>#N/A</v>
      </c>
      <c r="R172" t="e">
        <f t="shared" ca="1" si="25"/>
        <v>#N/A</v>
      </c>
      <c r="S172" t="e">
        <f t="shared" ca="1" si="26"/>
        <v>#N/A</v>
      </c>
    </row>
    <row r="173" spans="3:19">
      <c r="C173" t="e">
        <f t="shared" ca="1" si="22"/>
        <v>#N/A</v>
      </c>
      <c r="D173" t="str">
        <f t="shared" ca="1" si="23"/>
        <v/>
      </c>
      <c r="E173">
        <v>2136</v>
      </c>
      <c r="F173" s="51" t="e">
        <f ca="1">IF(OR($E173&lt;$B$2,$E173&gt;$B$3),NA(),IFERROR(IF(INDEX(J!$A$1:$ZZ$200,MATCH($E173,J!$A$1:$A$200,0),MATCH(F$5,J!$A$1:$ZZ$1,0))&lt;&gt;"",INDEX(J!$A$1:$ZZ$200,MATCH($E173,J!$A$1:$A$200,0),MATCH(F$5,J!$A$1:$ZZ$1,0)),NA()),NA()))</f>
        <v>#N/A</v>
      </c>
      <c r="G173" s="51" t="e">
        <f ca="1">IF(OR($E173&lt;$B$2,$E173&gt;$B$3),NA(),IFERROR(IF(INDEX(J!$A$1:$ZZ$200,MATCH($E173,J!$A$1:$A$200,0),MATCH(G$5,J!$A$1:$ZZ$1,0))&lt;&gt;"",INDEX(J!$A$1:$ZZ$200,MATCH($E173,J!$A$1:$A$200,0),MATCH(G$5,J!$A$1:$ZZ$1,0)),NA()),NA()))</f>
        <v>#N/A</v>
      </c>
      <c r="H173" s="51" t="e">
        <f ca="1">IF(OR($E173&lt;$B$2,$E173&gt;$B$3),NA(),IFERROR(IF(INDEX(J!$A$1:$ZZ$200,MATCH($E173,J!$A$1:$A$200,0),MATCH(H$5,J!$A$1:$ZZ$1,0))&lt;&gt;"",INDEX(J!$A$1:$ZZ$200,MATCH($E173,J!$A$1:$A$200,0),MATCH(H$5,J!$A$1:$ZZ$1,0)),NA()),NA()))</f>
        <v>#N/A</v>
      </c>
      <c r="I173" s="51" t="e">
        <f ca="1">IF(OR($E173&lt;$B$2,$E173&gt;$B$3),NA(),IFERROR(IF(INDEX(J!$A$1:$ZZ$200,MATCH($E173,J!$A$1:$A$200,0),MATCH(I$5,J!$A$1:$ZZ$1,0))&lt;&gt;"",INDEX(J!$A$1:$ZZ$200,MATCH($E173,J!$A$1:$A$200,0),MATCH(I$5,J!$A$1:$ZZ$1,0)),NA()),NA()))</f>
        <v>#N/A</v>
      </c>
      <c r="J173" s="51" t="e">
        <f ca="1">IF(OR($E173&lt;$B$2,$E173&gt;$B$3),NA(),IFERROR(IF(INDEX(J!$A$1:$ZZ$200,MATCH($E173,J!$A$1:$A$200,0),MATCH(J$5,J!$A$1:$ZZ$1,0))&lt;&gt;"",INDEX(J!$A$1:$ZZ$200,MATCH($E173,J!$A$1:$A$200,0),MATCH(J$5,J!$A$1:$ZZ$1,0)),NA()),NA()))</f>
        <v>#N/A</v>
      </c>
      <c r="K173" t="e">
        <f t="shared" si="27"/>
        <v>#N/A</v>
      </c>
      <c r="M173" t="e">
        <f t="shared" ca="1" si="24"/>
        <v>#N/A</v>
      </c>
      <c r="N173" t="str">
        <f t="shared" ca="1" si="28"/>
        <v/>
      </c>
      <c r="O173" t="e">
        <f ca="1">IF($R$3&lt;&gt;"",NA(),IF(OR($E173&lt;$B$2,$E173&gt;$B$3),NA(),IFERROR(IF(INDEX(J!$A$1:$ZZ$200,MATCH($E173,J!$A$1:$A$200,0),MATCH(O$5,J!$A$1:$ZZ$1,0))&lt;&gt;"",INDEX(J!$A$1:$ZZ$200,MATCH($E173,J!$A$1:$A$200,0),MATCH(O$5,J!$A$1:$ZZ$1,0)),NA()),NA())))</f>
        <v>#N/A</v>
      </c>
      <c r="P173" t="e">
        <f ca="1">IF($R$3&lt;&gt;"",NA(),IF(OR($E173&lt;$B$2,$E173&gt;$B$3),NA(),IFERROR(IF(INDEX(J!$A$1:$ZZ$200,MATCH($E173,J!$A$1:$A$200,0),MATCH(P$5,J!$A$1:$ZZ$1,0))&lt;&gt;"",INDEX(J!$A$1:$ZZ$200,MATCH($E173,J!$A$1:$A$200,0),MATCH(P$5,J!$A$1:$ZZ$1,0)),NA()),NA())))</f>
        <v>#N/A</v>
      </c>
      <c r="Q173" t="e">
        <f ca="1">IF($R$3&lt;&gt;"",NA(),IF(OR($E173&lt;$B$2,$E173&gt;$B$3),NA(),IFERROR(IF(INDEX(J!$A$1:$ZZ$200,MATCH($E173,J!$A$1:$A$200,0),MATCH(Q$5,J!$A$1:$ZZ$1,0))&lt;&gt;"",INDEX(J!$A$1:$ZZ$200,MATCH($E173,J!$A$1:$A$200,0),MATCH(Q$5,J!$A$1:$ZZ$1,0)),NA()),NA())))</f>
        <v>#N/A</v>
      </c>
      <c r="R173" t="e">
        <f t="shared" ca="1" si="25"/>
        <v>#N/A</v>
      </c>
      <c r="S173" t="e">
        <f t="shared" ca="1" si="26"/>
        <v>#N/A</v>
      </c>
    </row>
    <row r="174" spans="3:19">
      <c r="C174" t="e">
        <f t="shared" ca="1" si="22"/>
        <v>#N/A</v>
      </c>
      <c r="D174" t="str">
        <f t="shared" ca="1" si="23"/>
        <v/>
      </c>
      <c r="E174">
        <v>2137</v>
      </c>
      <c r="F174" s="51" t="e">
        <f ca="1">IF(OR($E174&lt;$B$2,$E174&gt;$B$3),NA(),IFERROR(IF(INDEX(J!$A$1:$ZZ$200,MATCH($E174,J!$A$1:$A$200,0),MATCH(F$5,J!$A$1:$ZZ$1,0))&lt;&gt;"",INDEX(J!$A$1:$ZZ$200,MATCH($E174,J!$A$1:$A$200,0),MATCH(F$5,J!$A$1:$ZZ$1,0)),NA()),NA()))</f>
        <v>#N/A</v>
      </c>
      <c r="G174" s="51" t="e">
        <f ca="1">IF(OR($E174&lt;$B$2,$E174&gt;$B$3),NA(),IFERROR(IF(INDEX(J!$A$1:$ZZ$200,MATCH($E174,J!$A$1:$A$200,0),MATCH(G$5,J!$A$1:$ZZ$1,0))&lt;&gt;"",INDEX(J!$A$1:$ZZ$200,MATCH($E174,J!$A$1:$A$200,0),MATCH(G$5,J!$A$1:$ZZ$1,0)),NA()),NA()))</f>
        <v>#N/A</v>
      </c>
      <c r="H174" s="51" t="e">
        <f ca="1">IF(OR($E174&lt;$B$2,$E174&gt;$B$3),NA(),IFERROR(IF(INDEX(J!$A$1:$ZZ$200,MATCH($E174,J!$A$1:$A$200,0),MATCH(H$5,J!$A$1:$ZZ$1,0))&lt;&gt;"",INDEX(J!$A$1:$ZZ$200,MATCH($E174,J!$A$1:$A$200,0),MATCH(H$5,J!$A$1:$ZZ$1,0)),NA()),NA()))</f>
        <v>#N/A</v>
      </c>
      <c r="I174" s="51" t="e">
        <f ca="1">IF(OR($E174&lt;$B$2,$E174&gt;$B$3),NA(),IFERROR(IF(INDEX(J!$A$1:$ZZ$200,MATCH($E174,J!$A$1:$A$200,0),MATCH(I$5,J!$A$1:$ZZ$1,0))&lt;&gt;"",INDEX(J!$A$1:$ZZ$200,MATCH($E174,J!$A$1:$A$200,0),MATCH(I$5,J!$A$1:$ZZ$1,0)),NA()),NA()))</f>
        <v>#N/A</v>
      </c>
      <c r="J174" s="51" t="e">
        <f ca="1">IF(OR($E174&lt;$B$2,$E174&gt;$B$3),NA(),IFERROR(IF(INDEX(J!$A$1:$ZZ$200,MATCH($E174,J!$A$1:$A$200,0),MATCH(J$5,J!$A$1:$ZZ$1,0))&lt;&gt;"",INDEX(J!$A$1:$ZZ$200,MATCH($E174,J!$A$1:$A$200,0),MATCH(J$5,J!$A$1:$ZZ$1,0)),NA()),NA()))</f>
        <v>#N/A</v>
      </c>
      <c r="K174" t="e">
        <f t="shared" si="27"/>
        <v>#N/A</v>
      </c>
      <c r="M174" t="e">
        <f t="shared" ca="1" si="24"/>
        <v>#N/A</v>
      </c>
      <c r="N174" t="str">
        <f t="shared" ca="1" si="28"/>
        <v/>
      </c>
      <c r="O174" t="e">
        <f ca="1">IF($R$3&lt;&gt;"",NA(),IF(OR($E174&lt;$B$2,$E174&gt;$B$3),NA(),IFERROR(IF(INDEX(J!$A$1:$ZZ$200,MATCH($E174,J!$A$1:$A$200,0),MATCH(O$5,J!$A$1:$ZZ$1,0))&lt;&gt;"",INDEX(J!$A$1:$ZZ$200,MATCH($E174,J!$A$1:$A$200,0),MATCH(O$5,J!$A$1:$ZZ$1,0)),NA()),NA())))</f>
        <v>#N/A</v>
      </c>
      <c r="P174" t="e">
        <f ca="1">IF($R$3&lt;&gt;"",NA(),IF(OR($E174&lt;$B$2,$E174&gt;$B$3),NA(),IFERROR(IF(INDEX(J!$A$1:$ZZ$200,MATCH($E174,J!$A$1:$A$200,0),MATCH(P$5,J!$A$1:$ZZ$1,0))&lt;&gt;"",INDEX(J!$A$1:$ZZ$200,MATCH($E174,J!$A$1:$A$200,0),MATCH(P$5,J!$A$1:$ZZ$1,0)),NA()),NA())))</f>
        <v>#N/A</v>
      </c>
      <c r="Q174" t="e">
        <f ca="1">IF($R$3&lt;&gt;"",NA(),IF(OR($E174&lt;$B$2,$E174&gt;$B$3),NA(),IFERROR(IF(INDEX(J!$A$1:$ZZ$200,MATCH($E174,J!$A$1:$A$200,0),MATCH(Q$5,J!$A$1:$ZZ$1,0))&lt;&gt;"",INDEX(J!$A$1:$ZZ$200,MATCH($E174,J!$A$1:$A$200,0),MATCH(Q$5,J!$A$1:$ZZ$1,0)),NA()),NA())))</f>
        <v>#N/A</v>
      </c>
      <c r="R174" t="e">
        <f t="shared" ca="1" si="25"/>
        <v>#N/A</v>
      </c>
      <c r="S174" t="e">
        <f t="shared" ca="1" si="26"/>
        <v>#N/A</v>
      </c>
    </row>
    <row r="175" spans="3:19">
      <c r="C175" t="e">
        <f t="shared" ca="1" si="22"/>
        <v>#N/A</v>
      </c>
      <c r="D175" t="str">
        <f t="shared" ca="1" si="23"/>
        <v/>
      </c>
      <c r="E175">
        <v>2138</v>
      </c>
      <c r="F175" s="51" t="e">
        <f ca="1">IF(OR($E175&lt;$B$2,$E175&gt;$B$3),NA(),IFERROR(IF(INDEX(J!$A$1:$ZZ$200,MATCH($E175,J!$A$1:$A$200,0),MATCH(F$5,J!$A$1:$ZZ$1,0))&lt;&gt;"",INDEX(J!$A$1:$ZZ$200,MATCH($E175,J!$A$1:$A$200,0),MATCH(F$5,J!$A$1:$ZZ$1,0)),NA()),NA()))</f>
        <v>#N/A</v>
      </c>
      <c r="G175" s="51" t="e">
        <f ca="1">IF(OR($E175&lt;$B$2,$E175&gt;$B$3),NA(),IFERROR(IF(INDEX(J!$A$1:$ZZ$200,MATCH($E175,J!$A$1:$A$200,0),MATCH(G$5,J!$A$1:$ZZ$1,0))&lt;&gt;"",INDEX(J!$A$1:$ZZ$200,MATCH($E175,J!$A$1:$A$200,0),MATCH(G$5,J!$A$1:$ZZ$1,0)),NA()),NA()))</f>
        <v>#N/A</v>
      </c>
      <c r="H175" s="51" t="e">
        <f ca="1">IF(OR($E175&lt;$B$2,$E175&gt;$B$3),NA(),IFERROR(IF(INDEX(J!$A$1:$ZZ$200,MATCH($E175,J!$A$1:$A$200,0),MATCH(H$5,J!$A$1:$ZZ$1,0))&lt;&gt;"",INDEX(J!$A$1:$ZZ$200,MATCH($E175,J!$A$1:$A$200,0),MATCH(H$5,J!$A$1:$ZZ$1,0)),NA()),NA()))</f>
        <v>#N/A</v>
      </c>
      <c r="I175" s="51" t="e">
        <f ca="1">IF(OR($E175&lt;$B$2,$E175&gt;$B$3),NA(),IFERROR(IF(INDEX(J!$A$1:$ZZ$200,MATCH($E175,J!$A$1:$A$200,0),MATCH(I$5,J!$A$1:$ZZ$1,0))&lt;&gt;"",INDEX(J!$A$1:$ZZ$200,MATCH($E175,J!$A$1:$A$200,0),MATCH(I$5,J!$A$1:$ZZ$1,0)),NA()),NA()))</f>
        <v>#N/A</v>
      </c>
      <c r="J175" s="51" t="e">
        <f ca="1">IF(OR($E175&lt;$B$2,$E175&gt;$B$3),NA(),IFERROR(IF(INDEX(J!$A$1:$ZZ$200,MATCH($E175,J!$A$1:$A$200,0),MATCH(J$5,J!$A$1:$ZZ$1,0))&lt;&gt;"",INDEX(J!$A$1:$ZZ$200,MATCH($E175,J!$A$1:$A$200,0),MATCH(J$5,J!$A$1:$ZZ$1,0)),NA()),NA()))</f>
        <v>#N/A</v>
      </c>
      <c r="K175" t="e">
        <f t="shared" si="27"/>
        <v>#N/A</v>
      </c>
      <c r="M175" t="e">
        <f t="shared" ca="1" si="24"/>
        <v>#N/A</v>
      </c>
      <c r="N175" t="str">
        <f t="shared" ca="1" si="28"/>
        <v/>
      </c>
      <c r="O175" t="e">
        <f ca="1">IF($R$3&lt;&gt;"",NA(),IF(OR($E175&lt;$B$2,$E175&gt;$B$3),NA(),IFERROR(IF(INDEX(J!$A$1:$ZZ$200,MATCH($E175,J!$A$1:$A$200,0),MATCH(O$5,J!$A$1:$ZZ$1,0))&lt;&gt;"",INDEX(J!$A$1:$ZZ$200,MATCH($E175,J!$A$1:$A$200,0),MATCH(O$5,J!$A$1:$ZZ$1,0)),NA()),NA())))</f>
        <v>#N/A</v>
      </c>
      <c r="P175" t="e">
        <f ca="1">IF($R$3&lt;&gt;"",NA(),IF(OR($E175&lt;$B$2,$E175&gt;$B$3),NA(),IFERROR(IF(INDEX(J!$A$1:$ZZ$200,MATCH($E175,J!$A$1:$A$200,0),MATCH(P$5,J!$A$1:$ZZ$1,0))&lt;&gt;"",INDEX(J!$A$1:$ZZ$200,MATCH($E175,J!$A$1:$A$200,0),MATCH(P$5,J!$A$1:$ZZ$1,0)),NA()),NA())))</f>
        <v>#N/A</v>
      </c>
      <c r="Q175" t="e">
        <f ca="1">IF($R$3&lt;&gt;"",NA(),IF(OR($E175&lt;$B$2,$E175&gt;$B$3),NA(),IFERROR(IF(INDEX(J!$A$1:$ZZ$200,MATCH($E175,J!$A$1:$A$200,0),MATCH(Q$5,J!$A$1:$ZZ$1,0))&lt;&gt;"",INDEX(J!$A$1:$ZZ$200,MATCH($E175,J!$A$1:$A$200,0),MATCH(Q$5,J!$A$1:$ZZ$1,0)),NA()),NA())))</f>
        <v>#N/A</v>
      </c>
      <c r="R175" t="e">
        <f t="shared" ca="1" si="25"/>
        <v>#N/A</v>
      </c>
      <c r="S175" t="e">
        <f t="shared" ca="1" si="26"/>
        <v>#N/A</v>
      </c>
    </row>
    <row r="176" spans="3:19">
      <c r="C176" t="e">
        <f t="shared" ca="1" si="22"/>
        <v>#N/A</v>
      </c>
      <c r="D176" t="str">
        <f t="shared" ca="1" si="23"/>
        <v/>
      </c>
      <c r="E176">
        <v>2139</v>
      </c>
      <c r="F176" s="51" t="e">
        <f ca="1">IF(OR($E176&lt;$B$2,$E176&gt;$B$3),NA(),IFERROR(IF(INDEX(J!$A$1:$ZZ$200,MATCH($E176,J!$A$1:$A$200,0),MATCH(F$5,J!$A$1:$ZZ$1,0))&lt;&gt;"",INDEX(J!$A$1:$ZZ$200,MATCH($E176,J!$A$1:$A$200,0),MATCH(F$5,J!$A$1:$ZZ$1,0)),NA()),NA()))</f>
        <v>#N/A</v>
      </c>
      <c r="G176" s="51" t="e">
        <f ca="1">IF(OR($E176&lt;$B$2,$E176&gt;$B$3),NA(),IFERROR(IF(INDEX(J!$A$1:$ZZ$200,MATCH($E176,J!$A$1:$A$200,0),MATCH(G$5,J!$A$1:$ZZ$1,0))&lt;&gt;"",INDEX(J!$A$1:$ZZ$200,MATCH($E176,J!$A$1:$A$200,0),MATCH(G$5,J!$A$1:$ZZ$1,0)),NA()),NA()))</f>
        <v>#N/A</v>
      </c>
      <c r="H176" s="51" t="e">
        <f ca="1">IF(OR($E176&lt;$B$2,$E176&gt;$B$3),NA(),IFERROR(IF(INDEX(J!$A$1:$ZZ$200,MATCH($E176,J!$A$1:$A$200,0),MATCH(H$5,J!$A$1:$ZZ$1,0))&lt;&gt;"",INDEX(J!$A$1:$ZZ$200,MATCH($E176,J!$A$1:$A$200,0),MATCH(H$5,J!$A$1:$ZZ$1,0)),NA()),NA()))</f>
        <v>#N/A</v>
      </c>
      <c r="I176" s="51" t="e">
        <f ca="1">IF(OR($E176&lt;$B$2,$E176&gt;$B$3),NA(),IFERROR(IF(INDEX(J!$A$1:$ZZ$200,MATCH($E176,J!$A$1:$A$200,0),MATCH(I$5,J!$A$1:$ZZ$1,0))&lt;&gt;"",INDEX(J!$A$1:$ZZ$200,MATCH($E176,J!$A$1:$A$200,0),MATCH(I$5,J!$A$1:$ZZ$1,0)),NA()),NA()))</f>
        <v>#N/A</v>
      </c>
      <c r="J176" s="51" t="e">
        <f ca="1">IF(OR($E176&lt;$B$2,$E176&gt;$B$3),NA(),IFERROR(IF(INDEX(J!$A$1:$ZZ$200,MATCH($E176,J!$A$1:$A$200,0),MATCH(J$5,J!$A$1:$ZZ$1,0))&lt;&gt;"",INDEX(J!$A$1:$ZZ$200,MATCH($E176,J!$A$1:$A$200,0),MATCH(J$5,J!$A$1:$ZZ$1,0)),NA()),NA()))</f>
        <v>#N/A</v>
      </c>
      <c r="K176" t="e">
        <f t="shared" si="27"/>
        <v>#N/A</v>
      </c>
      <c r="M176" t="e">
        <f t="shared" ca="1" si="24"/>
        <v>#N/A</v>
      </c>
      <c r="N176" t="str">
        <f t="shared" ca="1" si="28"/>
        <v/>
      </c>
      <c r="O176" t="e">
        <f ca="1">IF($R$3&lt;&gt;"",NA(),IF(OR($E176&lt;$B$2,$E176&gt;$B$3),NA(),IFERROR(IF(INDEX(J!$A$1:$ZZ$200,MATCH($E176,J!$A$1:$A$200,0),MATCH(O$5,J!$A$1:$ZZ$1,0))&lt;&gt;"",INDEX(J!$A$1:$ZZ$200,MATCH($E176,J!$A$1:$A$200,0),MATCH(O$5,J!$A$1:$ZZ$1,0)),NA()),NA())))</f>
        <v>#N/A</v>
      </c>
      <c r="P176" t="e">
        <f ca="1">IF($R$3&lt;&gt;"",NA(),IF(OR($E176&lt;$B$2,$E176&gt;$B$3),NA(),IFERROR(IF(INDEX(J!$A$1:$ZZ$200,MATCH($E176,J!$A$1:$A$200,0),MATCH(P$5,J!$A$1:$ZZ$1,0))&lt;&gt;"",INDEX(J!$A$1:$ZZ$200,MATCH($E176,J!$A$1:$A$200,0),MATCH(P$5,J!$A$1:$ZZ$1,0)),NA()),NA())))</f>
        <v>#N/A</v>
      </c>
      <c r="Q176" t="e">
        <f ca="1">IF($R$3&lt;&gt;"",NA(),IF(OR($E176&lt;$B$2,$E176&gt;$B$3),NA(),IFERROR(IF(INDEX(J!$A$1:$ZZ$200,MATCH($E176,J!$A$1:$A$200,0),MATCH(Q$5,J!$A$1:$ZZ$1,0))&lt;&gt;"",INDEX(J!$A$1:$ZZ$200,MATCH($E176,J!$A$1:$A$200,0),MATCH(Q$5,J!$A$1:$ZZ$1,0)),NA()),NA())))</f>
        <v>#N/A</v>
      </c>
      <c r="R176" t="e">
        <f t="shared" ca="1" si="25"/>
        <v>#N/A</v>
      </c>
      <c r="S176" t="e">
        <f t="shared" ca="1" si="26"/>
        <v>#N/A</v>
      </c>
    </row>
    <row r="177" spans="3:19">
      <c r="C177" t="e">
        <f t="shared" ca="1" si="22"/>
        <v>#N/A</v>
      </c>
      <c r="D177" t="str">
        <f t="shared" ca="1" si="23"/>
        <v/>
      </c>
      <c r="E177">
        <v>2140</v>
      </c>
      <c r="F177" s="51" t="e">
        <f ca="1">IF(OR($E177&lt;$B$2,$E177&gt;$B$3),NA(),IFERROR(IF(INDEX(J!$A$1:$ZZ$200,MATCH($E177,J!$A$1:$A$200,0),MATCH(F$5,J!$A$1:$ZZ$1,0))&lt;&gt;"",INDEX(J!$A$1:$ZZ$200,MATCH($E177,J!$A$1:$A$200,0),MATCH(F$5,J!$A$1:$ZZ$1,0)),NA()),NA()))</f>
        <v>#N/A</v>
      </c>
      <c r="G177" s="51" t="e">
        <f ca="1">IF(OR($E177&lt;$B$2,$E177&gt;$B$3),NA(),IFERROR(IF(INDEX(J!$A$1:$ZZ$200,MATCH($E177,J!$A$1:$A$200,0),MATCH(G$5,J!$A$1:$ZZ$1,0))&lt;&gt;"",INDEX(J!$A$1:$ZZ$200,MATCH($E177,J!$A$1:$A$200,0),MATCH(G$5,J!$A$1:$ZZ$1,0)),NA()),NA()))</f>
        <v>#N/A</v>
      </c>
      <c r="H177" s="51" t="e">
        <f ca="1">IF(OR($E177&lt;$B$2,$E177&gt;$B$3),NA(),IFERROR(IF(INDEX(J!$A$1:$ZZ$200,MATCH($E177,J!$A$1:$A$200,0),MATCH(H$5,J!$A$1:$ZZ$1,0))&lt;&gt;"",INDEX(J!$A$1:$ZZ$200,MATCH($E177,J!$A$1:$A$200,0),MATCH(H$5,J!$A$1:$ZZ$1,0)),NA()),NA()))</f>
        <v>#N/A</v>
      </c>
      <c r="I177" s="51" t="e">
        <f ca="1">IF(OR($E177&lt;$B$2,$E177&gt;$B$3),NA(),IFERROR(IF(INDEX(J!$A$1:$ZZ$200,MATCH($E177,J!$A$1:$A$200,0),MATCH(I$5,J!$A$1:$ZZ$1,0))&lt;&gt;"",INDEX(J!$A$1:$ZZ$200,MATCH($E177,J!$A$1:$A$200,0),MATCH(I$5,J!$A$1:$ZZ$1,0)),NA()),NA()))</f>
        <v>#N/A</v>
      </c>
      <c r="J177" s="51" t="e">
        <f ca="1">IF(OR($E177&lt;$B$2,$E177&gt;$B$3),NA(),IFERROR(IF(INDEX(J!$A$1:$ZZ$200,MATCH($E177,J!$A$1:$A$200,0),MATCH(J$5,J!$A$1:$ZZ$1,0))&lt;&gt;"",INDEX(J!$A$1:$ZZ$200,MATCH($E177,J!$A$1:$A$200,0),MATCH(J$5,J!$A$1:$ZZ$1,0)),NA()),NA()))</f>
        <v>#N/A</v>
      </c>
      <c r="K177" t="e">
        <f t="shared" si="27"/>
        <v>#N/A</v>
      </c>
      <c r="M177" t="e">
        <f t="shared" ca="1" si="24"/>
        <v>#N/A</v>
      </c>
      <c r="N177" t="str">
        <f t="shared" ca="1" si="28"/>
        <v/>
      </c>
      <c r="O177" t="e">
        <f ca="1">IF($R$3&lt;&gt;"",NA(),IF(OR($E177&lt;$B$2,$E177&gt;$B$3),NA(),IFERROR(IF(INDEX(J!$A$1:$ZZ$200,MATCH($E177,J!$A$1:$A$200,0),MATCH(O$5,J!$A$1:$ZZ$1,0))&lt;&gt;"",INDEX(J!$A$1:$ZZ$200,MATCH($E177,J!$A$1:$A$200,0),MATCH(O$5,J!$A$1:$ZZ$1,0)),NA()),NA())))</f>
        <v>#N/A</v>
      </c>
      <c r="P177" t="e">
        <f ca="1">IF($R$3&lt;&gt;"",NA(),IF(OR($E177&lt;$B$2,$E177&gt;$B$3),NA(),IFERROR(IF(INDEX(J!$A$1:$ZZ$200,MATCH($E177,J!$A$1:$A$200,0),MATCH(P$5,J!$A$1:$ZZ$1,0))&lt;&gt;"",INDEX(J!$A$1:$ZZ$200,MATCH($E177,J!$A$1:$A$200,0),MATCH(P$5,J!$A$1:$ZZ$1,0)),NA()),NA())))</f>
        <v>#N/A</v>
      </c>
      <c r="Q177" t="e">
        <f ca="1">IF($R$3&lt;&gt;"",NA(),IF(OR($E177&lt;$B$2,$E177&gt;$B$3),NA(),IFERROR(IF(INDEX(J!$A$1:$ZZ$200,MATCH($E177,J!$A$1:$A$200,0),MATCH(Q$5,J!$A$1:$ZZ$1,0))&lt;&gt;"",INDEX(J!$A$1:$ZZ$200,MATCH($E177,J!$A$1:$A$200,0),MATCH(Q$5,J!$A$1:$ZZ$1,0)),NA()),NA())))</f>
        <v>#N/A</v>
      </c>
      <c r="R177" t="e">
        <f t="shared" ca="1" si="25"/>
        <v>#N/A</v>
      </c>
      <c r="S177" t="e">
        <f t="shared" ca="1" si="26"/>
        <v>#N/A</v>
      </c>
    </row>
    <row r="178" spans="3:19">
      <c r="C178" t="e">
        <f t="shared" ca="1" si="22"/>
        <v>#N/A</v>
      </c>
      <c r="D178" t="str">
        <f t="shared" ca="1" si="23"/>
        <v/>
      </c>
      <c r="E178">
        <v>2141</v>
      </c>
      <c r="F178" s="51" t="e">
        <f ca="1">IF(OR($E178&lt;$B$2,$E178&gt;$B$3),NA(),IFERROR(IF(INDEX(J!$A$1:$ZZ$200,MATCH($E178,J!$A$1:$A$200,0),MATCH(F$5,J!$A$1:$ZZ$1,0))&lt;&gt;"",INDEX(J!$A$1:$ZZ$200,MATCH($E178,J!$A$1:$A$200,0),MATCH(F$5,J!$A$1:$ZZ$1,0)),NA()),NA()))</f>
        <v>#N/A</v>
      </c>
      <c r="G178" s="51" t="e">
        <f ca="1">IF(OR($E178&lt;$B$2,$E178&gt;$B$3),NA(),IFERROR(IF(INDEX(J!$A$1:$ZZ$200,MATCH($E178,J!$A$1:$A$200,0),MATCH(G$5,J!$A$1:$ZZ$1,0))&lt;&gt;"",INDEX(J!$A$1:$ZZ$200,MATCH($E178,J!$A$1:$A$200,0),MATCH(G$5,J!$A$1:$ZZ$1,0)),NA()),NA()))</f>
        <v>#N/A</v>
      </c>
      <c r="H178" s="51" t="e">
        <f ca="1">IF(OR($E178&lt;$B$2,$E178&gt;$B$3),NA(),IFERROR(IF(INDEX(J!$A$1:$ZZ$200,MATCH($E178,J!$A$1:$A$200,0),MATCH(H$5,J!$A$1:$ZZ$1,0))&lt;&gt;"",INDEX(J!$A$1:$ZZ$200,MATCH($E178,J!$A$1:$A$200,0),MATCH(H$5,J!$A$1:$ZZ$1,0)),NA()),NA()))</f>
        <v>#N/A</v>
      </c>
      <c r="I178" s="51" t="e">
        <f ca="1">IF(OR($E178&lt;$B$2,$E178&gt;$B$3),NA(),IFERROR(IF(INDEX(J!$A$1:$ZZ$200,MATCH($E178,J!$A$1:$A$200,0),MATCH(I$5,J!$A$1:$ZZ$1,0))&lt;&gt;"",INDEX(J!$A$1:$ZZ$200,MATCH($E178,J!$A$1:$A$200,0),MATCH(I$5,J!$A$1:$ZZ$1,0)),NA()),NA()))</f>
        <v>#N/A</v>
      </c>
      <c r="J178" s="51" t="e">
        <f ca="1">IF(OR($E178&lt;$B$2,$E178&gt;$B$3),NA(),IFERROR(IF(INDEX(J!$A$1:$ZZ$200,MATCH($E178,J!$A$1:$A$200,0),MATCH(J$5,J!$A$1:$ZZ$1,0))&lt;&gt;"",INDEX(J!$A$1:$ZZ$200,MATCH($E178,J!$A$1:$A$200,0),MATCH(J$5,J!$A$1:$ZZ$1,0)),NA()),NA()))</f>
        <v>#N/A</v>
      </c>
      <c r="K178" t="e">
        <f t="shared" si="27"/>
        <v>#N/A</v>
      </c>
      <c r="M178" t="e">
        <f t="shared" ca="1" si="24"/>
        <v>#N/A</v>
      </c>
      <c r="N178" t="str">
        <f t="shared" ca="1" si="28"/>
        <v/>
      </c>
      <c r="O178" t="e">
        <f ca="1">IF($R$3&lt;&gt;"",NA(),IF(OR($E178&lt;$B$2,$E178&gt;$B$3),NA(),IFERROR(IF(INDEX(J!$A$1:$ZZ$200,MATCH($E178,J!$A$1:$A$200,0),MATCH(O$5,J!$A$1:$ZZ$1,0))&lt;&gt;"",INDEX(J!$A$1:$ZZ$200,MATCH($E178,J!$A$1:$A$200,0),MATCH(O$5,J!$A$1:$ZZ$1,0)),NA()),NA())))</f>
        <v>#N/A</v>
      </c>
      <c r="P178" t="e">
        <f ca="1">IF($R$3&lt;&gt;"",NA(),IF(OR($E178&lt;$B$2,$E178&gt;$B$3),NA(),IFERROR(IF(INDEX(J!$A$1:$ZZ$200,MATCH($E178,J!$A$1:$A$200,0),MATCH(P$5,J!$A$1:$ZZ$1,0))&lt;&gt;"",INDEX(J!$A$1:$ZZ$200,MATCH($E178,J!$A$1:$A$200,0),MATCH(P$5,J!$A$1:$ZZ$1,0)),NA()),NA())))</f>
        <v>#N/A</v>
      </c>
      <c r="Q178" t="e">
        <f ca="1">IF($R$3&lt;&gt;"",NA(),IF(OR($E178&lt;$B$2,$E178&gt;$B$3),NA(),IFERROR(IF(INDEX(J!$A$1:$ZZ$200,MATCH($E178,J!$A$1:$A$200,0),MATCH(Q$5,J!$A$1:$ZZ$1,0))&lt;&gt;"",INDEX(J!$A$1:$ZZ$200,MATCH($E178,J!$A$1:$A$200,0),MATCH(Q$5,J!$A$1:$ZZ$1,0)),NA()),NA())))</f>
        <v>#N/A</v>
      </c>
      <c r="R178" t="e">
        <f t="shared" ca="1" si="25"/>
        <v>#N/A</v>
      </c>
      <c r="S178" t="e">
        <f t="shared" ca="1" si="26"/>
        <v>#N/A</v>
      </c>
    </row>
    <row r="179" spans="3:19">
      <c r="C179" t="e">
        <f t="shared" ca="1" si="22"/>
        <v>#N/A</v>
      </c>
      <c r="D179" t="str">
        <f t="shared" ca="1" si="23"/>
        <v/>
      </c>
      <c r="E179">
        <v>2142</v>
      </c>
      <c r="F179" s="51" t="e">
        <f ca="1">IF(OR($E179&lt;$B$2,$E179&gt;$B$3),NA(),IFERROR(IF(INDEX(J!$A$1:$ZZ$200,MATCH($E179,J!$A$1:$A$200,0),MATCH(F$5,J!$A$1:$ZZ$1,0))&lt;&gt;"",INDEX(J!$A$1:$ZZ$200,MATCH($E179,J!$A$1:$A$200,0),MATCH(F$5,J!$A$1:$ZZ$1,0)),NA()),NA()))</f>
        <v>#N/A</v>
      </c>
      <c r="G179" s="51" t="e">
        <f ca="1">IF(OR($E179&lt;$B$2,$E179&gt;$B$3),NA(),IFERROR(IF(INDEX(J!$A$1:$ZZ$200,MATCH($E179,J!$A$1:$A$200,0),MATCH(G$5,J!$A$1:$ZZ$1,0))&lt;&gt;"",INDEX(J!$A$1:$ZZ$200,MATCH($E179,J!$A$1:$A$200,0),MATCH(G$5,J!$A$1:$ZZ$1,0)),NA()),NA()))</f>
        <v>#N/A</v>
      </c>
      <c r="H179" s="51" t="e">
        <f ca="1">IF(OR($E179&lt;$B$2,$E179&gt;$B$3),NA(),IFERROR(IF(INDEX(J!$A$1:$ZZ$200,MATCH($E179,J!$A$1:$A$200,0),MATCH(H$5,J!$A$1:$ZZ$1,0))&lt;&gt;"",INDEX(J!$A$1:$ZZ$200,MATCH($E179,J!$A$1:$A$200,0),MATCH(H$5,J!$A$1:$ZZ$1,0)),NA()),NA()))</f>
        <v>#N/A</v>
      </c>
      <c r="I179" s="51" t="e">
        <f ca="1">IF(OR($E179&lt;$B$2,$E179&gt;$B$3),NA(),IFERROR(IF(INDEX(J!$A$1:$ZZ$200,MATCH($E179,J!$A$1:$A$200,0),MATCH(I$5,J!$A$1:$ZZ$1,0))&lt;&gt;"",INDEX(J!$A$1:$ZZ$200,MATCH($E179,J!$A$1:$A$200,0),MATCH(I$5,J!$A$1:$ZZ$1,0)),NA()),NA()))</f>
        <v>#N/A</v>
      </c>
      <c r="J179" s="51" t="e">
        <f ca="1">IF(OR($E179&lt;$B$2,$E179&gt;$B$3),NA(),IFERROR(IF(INDEX(J!$A$1:$ZZ$200,MATCH($E179,J!$A$1:$A$200,0),MATCH(J$5,J!$A$1:$ZZ$1,0))&lt;&gt;"",INDEX(J!$A$1:$ZZ$200,MATCH($E179,J!$A$1:$A$200,0),MATCH(J$5,J!$A$1:$ZZ$1,0)),NA()),NA()))</f>
        <v>#N/A</v>
      </c>
      <c r="K179" t="e">
        <f t="shared" si="27"/>
        <v>#N/A</v>
      </c>
      <c r="M179" t="e">
        <f t="shared" ca="1" si="24"/>
        <v>#N/A</v>
      </c>
      <c r="N179" t="str">
        <f t="shared" ca="1" si="28"/>
        <v/>
      </c>
      <c r="O179" t="e">
        <f ca="1">IF($R$3&lt;&gt;"",NA(),IF(OR($E179&lt;$B$2,$E179&gt;$B$3),NA(),IFERROR(IF(INDEX(J!$A$1:$ZZ$200,MATCH($E179,J!$A$1:$A$200,0),MATCH(O$5,J!$A$1:$ZZ$1,0))&lt;&gt;"",INDEX(J!$A$1:$ZZ$200,MATCH($E179,J!$A$1:$A$200,0),MATCH(O$5,J!$A$1:$ZZ$1,0)),NA()),NA())))</f>
        <v>#N/A</v>
      </c>
      <c r="P179" t="e">
        <f ca="1">IF($R$3&lt;&gt;"",NA(),IF(OR($E179&lt;$B$2,$E179&gt;$B$3),NA(),IFERROR(IF(INDEX(J!$A$1:$ZZ$200,MATCH($E179,J!$A$1:$A$200,0),MATCH(P$5,J!$A$1:$ZZ$1,0))&lt;&gt;"",INDEX(J!$A$1:$ZZ$200,MATCH($E179,J!$A$1:$A$200,0),MATCH(P$5,J!$A$1:$ZZ$1,0)),NA()),NA())))</f>
        <v>#N/A</v>
      </c>
      <c r="Q179" t="e">
        <f ca="1">IF($R$3&lt;&gt;"",NA(),IF(OR($E179&lt;$B$2,$E179&gt;$B$3),NA(),IFERROR(IF(INDEX(J!$A$1:$ZZ$200,MATCH($E179,J!$A$1:$A$200,0),MATCH(Q$5,J!$A$1:$ZZ$1,0))&lt;&gt;"",INDEX(J!$A$1:$ZZ$200,MATCH($E179,J!$A$1:$A$200,0),MATCH(Q$5,J!$A$1:$ZZ$1,0)),NA()),NA())))</f>
        <v>#N/A</v>
      </c>
      <c r="R179" t="e">
        <f t="shared" ca="1" si="25"/>
        <v>#N/A</v>
      </c>
      <c r="S179" t="e">
        <f t="shared" ca="1" si="26"/>
        <v>#N/A</v>
      </c>
    </row>
    <row r="180" spans="3:19">
      <c r="C180" t="e">
        <f t="shared" ca="1" si="22"/>
        <v>#N/A</v>
      </c>
      <c r="D180" t="str">
        <f t="shared" ca="1" si="23"/>
        <v/>
      </c>
      <c r="E180">
        <v>2143</v>
      </c>
      <c r="F180" s="51" t="e">
        <f ca="1">IF(OR($E180&lt;$B$2,$E180&gt;$B$3),NA(),IFERROR(IF(INDEX(J!$A$1:$ZZ$200,MATCH($E180,J!$A$1:$A$200,0),MATCH(F$5,J!$A$1:$ZZ$1,0))&lt;&gt;"",INDEX(J!$A$1:$ZZ$200,MATCH($E180,J!$A$1:$A$200,0),MATCH(F$5,J!$A$1:$ZZ$1,0)),NA()),NA()))</f>
        <v>#N/A</v>
      </c>
      <c r="G180" s="51" t="e">
        <f ca="1">IF(OR($E180&lt;$B$2,$E180&gt;$B$3),NA(),IFERROR(IF(INDEX(J!$A$1:$ZZ$200,MATCH($E180,J!$A$1:$A$200,0),MATCH(G$5,J!$A$1:$ZZ$1,0))&lt;&gt;"",INDEX(J!$A$1:$ZZ$200,MATCH($E180,J!$A$1:$A$200,0),MATCH(G$5,J!$A$1:$ZZ$1,0)),NA()),NA()))</f>
        <v>#N/A</v>
      </c>
      <c r="H180" s="51" t="e">
        <f ca="1">IF(OR($E180&lt;$B$2,$E180&gt;$B$3),NA(),IFERROR(IF(INDEX(J!$A$1:$ZZ$200,MATCH($E180,J!$A$1:$A$200,0),MATCH(H$5,J!$A$1:$ZZ$1,0))&lt;&gt;"",INDEX(J!$A$1:$ZZ$200,MATCH($E180,J!$A$1:$A$200,0),MATCH(H$5,J!$A$1:$ZZ$1,0)),NA()),NA()))</f>
        <v>#N/A</v>
      </c>
      <c r="I180" s="51" t="e">
        <f ca="1">IF(OR($E180&lt;$B$2,$E180&gt;$B$3),NA(),IFERROR(IF(INDEX(J!$A$1:$ZZ$200,MATCH($E180,J!$A$1:$A$200,0),MATCH(I$5,J!$A$1:$ZZ$1,0))&lt;&gt;"",INDEX(J!$A$1:$ZZ$200,MATCH($E180,J!$A$1:$A$200,0),MATCH(I$5,J!$A$1:$ZZ$1,0)),NA()),NA()))</f>
        <v>#N/A</v>
      </c>
      <c r="J180" s="51" t="e">
        <f ca="1">IF(OR($E180&lt;$B$2,$E180&gt;$B$3),NA(),IFERROR(IF(INDEX(J!$A$1:$ZZ$200,MATCH($E180,J!$A$1:$A$200,0),MATCH(J$5,J!$A$1:$ZZ$1,0))&lt;&gt;"",INDEX(J!$A$1:$ZZ$200,MATCH($E180,J!$A$1:$A$200,0),MATCH(J$5,J!$A$1:$ZZ$1,0)),NA()),NA()))</f>
        <v>#N/A</v>
      </c>
      <c r="K180" t="e">
        <f t="shared" si="27"/>
        <v>#N/A</v>
      </c>
      <c r="M180" t="e">
        <f t="shared" ca="1" si="24"/>
        <v>#N/A</v>
      </c>
      <c r="N180" t="str">
        <f t="shared" ca="1" si="28"/>
        <v/>
      </c>
      <c r="O180" t="e">
        <f ca="1">IF($R$3&lt;&gt;"",NA(),IF(OR($E180&lt;$B$2,$E180&gt;$B$3),NA(),IFERROR(IF(INDEX(J!$A$1:$ZZ$200,MATCH($E180,J!$A$1:$A$200,0),MATCH(O$5,J!$A$1:$ZZ$1,0))&lt;&gt;"",INDEX(J!$A$1:$ZZ$200,MATCH($E180,J!$A$1:$A$200,0),MATCH(O$5,J!$A$1:$ZZ$1,0)),NA()),NA())))</f>
        <v>#N/A</v>
      </c>
      <c r="P180" t="e">
        <f ca="1">IF($R$3&lt;&gt;"",NA(),IF(OR($E180&lt;$B$2,$E180&gt;$B$3),NA(),IFERROR(IF(INDEX(J!$A$1:$ZZ$200,MATCH($E180,J!$A$1:$A$200,0),MATCH(P$5,J!$A$1:$ZZ$1,0))&lt;&gt;"",INDEX(J!$A$1:$ZZ$200,MATCH($E180,J!$A$1:$A$200,0),MATCH(P$5,J!$A$1:$ZZ$1,0)),NA()),NA())))</f>
        <v>#N/A</v>
      </c>
      <c r="Q180" t="e">
        <f ca="1">IF($R$3&lt;&gt;"",NA(),IF(OR($E180&lt;$B$2,$E180&gt;$B$3),NA(),IFERROR(IF(INDEX(J!$A$1:$ZZ$200,MATCH($E180,J!$A$1:$A$200,0),MATCH(Q$5,J!$A$1:$ZZ$1,0))&lt;&gt;"",INDEX(J!$A$1:$ZZ$200,MATCH($E180,J!$A$1:$A$200,0),MATCH(Q$5,J!$A$1:$ZZ$1,0)),NA()),NA())))</f>
        <v>#N/A</v>
      </c>
      <c r="R180" t="e">
        <f t="shared" ca="1" si="25"/>
        <v>#N/A</v>
      </c>
      <c r="S180" t="e">
        <f t="shared" ca="1" si="26"/>
        <v>#N/A</v>
      </c>
    </row>
    <row r="181" spans="3:19">
      <c r="C181" t="e">
        <f t="shared" ca="1" si="22"/>
        <v>#N/A</v>
      </c>
      <c r="D181" t="str">
        <f t="shared" ca="1" si="23"/>
        <v/>
      </c>
      <c r="E181">
        <v>2144</v>
      </c>
      <c r="F181" s="51" t="e">
        <f ca="1">IF(OR($E181&lt;$B$2,$E181&gt;$B$3),NA(),IFERROR(IF(INDEX(J!$A$1:$ZZ$200,MATCH($E181,J!$A$1:$A$200,0),MATCH(F$5,J!$A$1:$ZZ$1,0))&lt;&gt;"",INDEX(J!$A$1:$ZZ$200,MATCH($E181,J!$A$1:$A$200,0),MATCH(F$5,J!$A$1:$ZZ$1,0)),NA()),NA()))</f>
        <v>#N/A</v>
      </c>
      <c r="G181" s="51" t="e">
        <f ca="1">IF(OR($E181&lt;$B$2,$E181&gt;$B$3),NA(),IFERROR(IF(INDEX(J!$A$1:$ZZ$200,MATCH($E181,J!$A$1:$A$200,0),MATCH(G$5,J!$A$1:$ZZ$1,0))&lt;&gt;"",INDEX(J!$A$1:$ZZ$200,MATCH($E181,J!$A$1:$A$200,0),MATCH(G$5,J!$A$1:$ZZ$1,0)),NA()),NA()))</f>
        <v>#N/A</v>
      </c>
      <c r="H181" s="51" t="e">
        <f ca="1">IF(OR($E181&lt;$B$2,$E181&gt;$B$3),NA(),IFERROR(IF(INDEX(J!$A$1:$ZZ$200,MATCH($E181,J!$A$1:$A$200,0),MATCH(H$5,J!$A$1:$ZZ$1,0))&lt;&gt;"",INDEX(J!$A$1:$ZZ$200,MATCH($E181,J!$A$1:$A$200,0),MATCH(H$5,J!$A$1:$ZZ$1,0)),NA()),NA()))</f>
        <v>#N/A</v>
      </c>
      <c r="I181" s="51" t="e">
        <f ca="1">IF(OR($E181&lt;$B$2,$E181&gt;$B$3),NA(),IFERROR(IF(INDEX(J!$A$1:$ZZ$200,MATCH($E181,J!$A$1:$A$200,0),MATCH(I$5,J!$A$1:$ZZ$1,0))&lt;&gt;"",INDEX(J!$A$1:$ZZ$200,MATCH($E181,J!$A$1:$A$200,0),MATCH(I$5,J!$A$1:$ZZ$1,0)),NA()),NA()))</f>
        <v>#N/A</v>
      </c>
      <c r="J181" s="51" t="e">
        <f ca="1">IF(OR($E181&lt;$B$2,$E181&gt;$B$3),NA(),IFERROR(IF(INDEX(J!$A$1:$ZZ$200,MATCH($E181,J!$A$1:$A$200,0),MATCH(J$5,J!$A$1:$ZZ$1,0))&lt;&gt;"",INDEX(J!$A$1:$ZZ$200,MATCH($E181,J!$A$1:$A$200,0),MATCH(J$5,J!$A$1:$ZZ$1,0)),NA()),NA()))</f>
        <v>#N/A</v>
      </c>
      <c r="K181" t="e">
        <f t="shared" si="27"/>
        <v>#N/A</v>
      </c>
      <c r="M181" t="e">
        <f t="shared" ca="1" si="24"/>
        <v>#N/A</v>
      </c>
      <c r="N181" t="str">
        <f t="shared" ca="1" si="28"/>
        <v/>
      </c>
      <c r="O181" t="e">
        <f ca="1">IF($R$3&lt;&gt;"",NA(),IF(OR($E181&lt;$B$2,$E181&gt;$B$3),NA(),IFERROR(IF(INDEX(J!$A$1:$ZZ$200,MATCH($E181,J!$A$1:$A$200,0),MATCH(O$5,J!$A$1:$ZZ$1,0))&lt;&gt;"",INDEX(J!$A$1:$ZZ$200,MATCH($E181,J!$A$1:$A$200,0),MATCH(O$5,J!$A$1:$ZZ$1,0)),NA()),NA())))</f>
        <v>#N/A</v>
      </c>
      <c r="P181" t="e">
        <f ca="1">IF($R$3&lt;&gt;"",NA(),IF(OR($E181&lt;$B$2,$E181&gt;$B$3),NA(),IFERROR(IF(INDEX(J!$A$1:$ZZ$200,MATCH($E181,J!$A$1:$A$200,0),MATCH(P$5,J!$A$1:$ZZ$1,0))&lt;&gt;"",INDEX(J!$A$1:$ZZ$200,MATCH($E181,J!$A$1:$A$200,0),MATCH(P$5,J!$A$1:$ZZ$1,0)),NA()),NA())))</f>
        <v>#N/A</v>
      </c>
      <c r="Q181" t="e">
        <f ca="1">IF($R$3&lt;&gt;"",NA(),IF(OR($E181&lt;$B$2,$E181&gt;$B$3),NA(),IFERROR(IF(INDEX(J!$A$1:$ZZ$200,MATCH($E181,J!$A$1:$A$200,0),MATCH(Q$5,J!$A$1:$ZZ$1,0))&lt;&gt;"",INDEX(J!$A$1:$ZZ$200,MATCH($E181,J!$A$1:$A$200,0),MATCH(Q$5,J!$A$1:$ZZ$1,0)),NA()),NA())))</f>
        <v>#N/A</v>
      </c>
      <c r="R181" t="e">
        <f t="shared" ca="1" si="25"/>
        <v>#N/A</v>
      </c>
      <c r="S181" t="e">
        <f t="shared" ca="1" si="26"/>
        <v>#N/A</v>
      </c>
    </row>
    <row r="182" spans="3:19">
      <c r="C182" t="e">
        <f t="shared" ca="1" si="22"/>
        <v>#N/A</v>
      </c>
      <c r="D182" t="str">
        <f t="shared" ca="1" si="23"/>
        <v/>
      </c>
      <c r="E182">
        <v>2145</v>
      </c>
      <c r="F182" s="51" t="e">
        <f ca="1">IF(OR($E182&lt;$B$2,$E182&gt;$B$3),NA(),IFERROR(IF(INDEX(J!$A$1:$ZZ$200,MATCH($E182,J!$A$1:$A$200,0),MATCH(F$5,J!$A$1:$ZZ$1,0))&lt;&gt;"",INDEX(J!$A$1:$ZZ$200,MATCH($E182,J!$A$1:$A$200,0),MATCH(F$5,J!$A$1:$ZZ$1,0)),NA()),NA()))</f>
        <v>#N/A</v>
      </c>
      <c r="G182" s="51" t="e">
        <f ca="1">IF(OR($E182&lt;$B$2,$E182&gt;$B$3),NA(),IFERROR(IF(INDEX(J!$A$1:$ZZ$200,MATCH($E182,J!$A$1:$A$200,0),MATCH(G$5,J!$A$1:$ZZ$1,0))&lt;&gt;"",INDEX(J!$A$1:$ZZ$200,MATCH($E182,J!$A$1:$A$200,0),MATCH(G$5,J!$A$1:$ZZ$1,0)),NA()),NA()))</f>
        <v>#N/A</v>
      </c>
      <c r="H182" s="51" t="e">
        <f ca="1">IF(OR($E182&lt;$B$2,$E182&gt;$B$3),NA(),IFERROR(IF(INDEX(J!$A$1:$ZZ$200,MATCH($E182,J!$A$1:$A$200,0),MATCH(H$5,J!$A$1:$ZZ$1,0))&lt;&gt;"",INDEX(J!$A$1:$ZZ$200,MATCH($E182,J!$A$1:$A$200,0),MATCH(H$5,J!$A$1:$ZZ$1,0)),NA()),NA()))</f>
        <v>#N/A</v>
      </c>
      <c r="I182" s="51" t="e">
        <f ca="1">IF(OR($E182&lt;$B$2,$E182&gt;$B$3),NA(),IFERROR(IF(INDEX(J!$A$1:$ZZ$200,MATCH($E182,J!$A$1:$A$200,0),MATCH(I$5,J!$A$1:$ZZ$1,0))&lt;&gt;"",INDEX(J!$A$1:$ZZ$200,MATCH($E182,J!$A$1:$A$200,0),MATCH(I$5,J!$A$1:$ZZ$1,0)),NA()),NA()))</f>
        <v>#N/A</v>
      </c>
      <c r="J182" s="51" t="e">
        <f ca="1">IF(OR($E182&lt;$B$2,$E182&gt;$B$3),NA(),IFERROR(IF(INDEX(J!$A$1:$ZZ$200,MATCH($E182,J!$A$1:$A$200,0),MATCH(J$5,J!$A$1:$ZZ$1,0))&lt;&gt;"",INDEX(J!$A$1:$ZZ$200,MATCH($E182,J!$A$1:$A$200,0),MATCH(J$5,J!$A$1:$ZZ$1,0)),NA()),NA()))</f>
        <v>#N/A</v>
      </c>
      <c r="K182" t="e">
        <f t="shared" si="27"/>
        <v>#N/A</v>
      </c>
      <c r="M182" t="e">
        <f t="shared" ca="1" si="24"/>
        <v>#N/A</v>
      </c>
      <c r="N182" t="str">
        <f t="shared" ca="1" si="28"/>
        <v/>
      </c>
      <c r="O182" t="e">
        <f ca="1">IF($R$3&lt;&gt;"",NA(),IF(OR($E182&lt;$B$2,$E182&gt;$B$3),NA(),IFERROR(IF(INDEX(J!$A$1:$ZZ$200,MATCH($E182,J!$A$1:$A$200,0),MATCH(O$5,J!$A$1:$ZZ$1,0))&lt;&gt;"",INDEX(J!$A$1:$ZZ$200,MATCH($E182,J!$A$1:$A$200,0),MATCH(O$5,J!$A$1:$ZZ$1,0)),NA()),NA())))</f>
        <v>#N/A</v>
      </c>
      <c r="P182" t="e">
        <f ca="1">IF($R$3&lt;&gt;"",NA(),IF(OR($E182&lt;$B$2,$E182&gt;$B$3),NA(),IFERROR(IF(INDEX(J!$A$1:$ZZ$200,MATCH($E182,J!$A$1:$A$200,0),MATCH(P$5,J!$A$1:$ZZ$1,0))&lt;&gt;"",INDEX(J!$A$1:$ZZ$200,MATCH($E182,J!$A$1:$A$200,0),MATCH(P$5,J!$A$1:$ZZ$1,0)),NA()),NA())))</f>
        <v>#N/A</v>
      </c>
      <c r="Q182" t="e">
        <f ca="1">IF($R$3&lt;&gt;"",NA(),IF(OR($E182&lt;$B$2,$E182&gt;$B$3),NA(),IFERROR(IF(INDEX(J!$A$1:$ZZ$200,MATCH($E182,J!$A$1:$A$200,0),MATCH(Q$5,J!$A$1:$ZZ$1,0))&lt;&gt;"",INDEX(J!$A$1:$ZZ$200,MATCH($E182,J!$A$1:$A$200,0),MATCH(Q$5,J!$A$1:$ZZ$1,0)),NA()),NA())))</f>
        <v>#N/A</v>
      </c>
      <c r="R182" t="e">
        <f t="shared" ca="1" si="25"/>
        <v>#N/A</v>
      </c>
      <c r="S182" t="e">
        <f t="shared" ca="1" si="26"/>
        <v>#N/A</v>
      </c>
    </row>
    <row r="183" spans="3:19">
      <c r="C183" t="e">
        <f t="shared" ca="1" si="22"/>
        <v>#N/A</v>
      </c>
      <c r="D183" t="str">
        <f t="shared" ca="1" si="23"/>
        <v/>
      </c>
      <c r="E183">
        <v>2146</v>
      </c>
      <c r="F183" s="51" t="e">
        <f ca="1">IF(OR($E183&lt;$B$2,$E183&gt;$B$3),NA(),IFERROR(IF(INDEX(J!$A$1:$ZZ$200,MATCH($E183,J!$A$1:$A$200,0),MATCH(F$5,J!$A$1:$ZZ$1,0))&lt;&gt;"",INDEX(J!$A$1:$ZZ$200,MATCH($E183,J!$A$1:$A$200,0),MATCH(F$5,J!$A$1:$ZZ$1,0)),NA()),NA()))</f>
        <v>#N/A</v>
      </c>
      <c r="G183" s="51" t="e">
        <f ca="1">IF(OR($E183&lt;$B$2,$E183&gt;$B$3),NA(),IFERROR(IF(INDEX(J!$A$1:$ZZ$200,MATCH($E183,J!$A$1:$A$200,0),MATCH(G$5,J!$A$1:$ZZ$1,0))&lt;&gt;"",INDEX(J!$A$1:$ZZ$200,MATCH($E183,J!$A$1:$A$200,0),MATCH(G$5,J!$A$1:$ZZ$1,0)),NA()),NA()))</f>
        <v>#N/A</v>
      </c>
      <c r="H183" s="51" t="e">
        <f ca="1">IF(OR($E183&lt;$B$2,$E183&gt;$B$3),NA(),IFERROR(IF(INDEX(J!$A$1:$ZZ$200,MATCH($E183,J!$A$1:$A$200,0),MATCH(H$5,J!$A$1:$ZZ$1,0))&lt;&gt;"",INDEX(J!$A$1:$ZZ$200,MATCH($E183,J!$A$1:$A$200,0),MATCH(H$5,J!$A$1:$ZZ$1,0)),NA()),NA()))</f>
        <v>#N/A</v>
      </c>
      <c r="I183" s="51" t="e">
        <f ca="1">IF(OR($E183&lt;$B$2,$E183&gt;$B$3),NA(),IFERROR(IF(INDEX(J!$A$1:$ZZ$200,MATCH($E183,J!$A$1:$A$200,0),MATCH(I$5,J!$A$1:$ZZ$1,0))&lt;&gt;"",INDEX(J!$A$1:$ZZ$200,MATCH($E183,J!$A$1:$A$200,0),MATCH(I$5,J!$A$1:$ZZ$1,0)),NA()),NA()))</f>
        <v>#N/A</v>
      </c>
      <c r="J183" s="51" t="e">
        <f ca="1">IF(OR($E183&lt;$B$2,$E183&gt;$B$3),NA(),IFERROR(IF(INDEX(J!$A$1:$ZZ$200,MATCH($E183,J!$A$1:$A$200,0),MATCH(J$5,J!$A$1:$ZZ$1,0))&lt;&gt;"",INDEX(J!$A$1:$ZZ$200,MATCH($E183,J!$A$1:$A$200,0),MATCH(J$5,J!$A$1:$ZZ$1,0)),NA()),NA()))</f>
        <v>#N/A</v>
      </c>
      <c r="K183" t="e">
        <f t="shared" si="27"/>
        <v>#N/A</v>
      </c>
      <c r="M183" t="e">
        <f t="shared" ca="1" si="24"/>
        <v>#N/A</v>
      </c>
      <c r="N183" t="str">
        <f t="shared" ca="1" si="28"/>
        <v/>
      </c>
      <c r="O183" t="e">
        <f ca="1">IF($R$3&lt;&gt;"",NA(),IF(OR($E183&lt;$B$2,$E183&gt;$B$3),NA(),IFERROR(IF(INDEX(J!$A$1:$ZZ$200,MATCH($E183,J!$A$1:$A$200,0),MATCH(O$5,J!$A$1:$ZZ$1,0))&lt;&gt;"",INDEX(J!$A$1:$ZZ$200,MATCH($E183,J!$A$1:$A$200,0),MATCH(O$5,J!$A$1:$ZZ$1,0)),NA()),NA())))</f>
        <v>#N/A</v>
      </c>
      <c r="P183" t="e">
        <f ca="1">IF($R$3&lt;&gt;"",NA(),IF(OR($E183&lt;$B$2,$E183&gt;$B$3),NA(),IFERROR(IF(INDEX(J!$A$1:$ZZ$200,MATCH($E183,J!$A$1:$A$200,0),MATCH(P$5,J!$A$1:$ZZ$1,0))&lt;&gt;"",INDEX(J!$A$1:$ZZ$200,MATCH($E183,J!$A$1:$A$200,0),MATCH(P$5,J!$A$1:$ZZ$1,0)),NA()),NA())))</f>
        <v>#N/A</v>
      </c>
      <c r="Q183" t="e">
        <f ca="1">IF($R$3&lt;&gt;"",NA(),IF(OR($E183&lt;$B$2,$E183&gt;$B$3),NA(),IFERROR(IF(INDEX(J!$A$1:$ZZ$200,MATCH($E183,J!$A$1:$A$200,0),MATCH(Q$5,J!$A$1:$ZZ$1,0))&lt;&gt;"",INDEX(J!$A$1:$ZZ$200,MATCH($E183,J!$A$1:$A$200,0),MATCH(Q$5,J!$A$1:$ZZ$1,0)),NA()),NA())))</f>
        <v>#N/A</v>
      </c>
      <c r="R183" t="e">
        <f t="shared" ca="1" si="25"/>
        <v>#N/A</v>
      </c>
      <c r="S183" t="e">
        <f t="shared" ca="1" si="26"/>
        <v>#N/A</v>
      </c>
    </row>
    <row r="184" spans="3:19">
      <c r="C184" t="e">
        <f t="shared" ca="1" si="22"/>
        <v>#N/A</v>
      </c>
      <c r="D184" t="str">
        <f t="shared" ca="1" si="23"/>
        <v/>
      </c>
      <c r="E184">
        <v>2147</v>
      </c>
      <c r="F184" s="51" t="e">
        <f ca="1">IF(OR($E184&lt;$B$2,$E184&gt;$B$3),NA(),IFERROR(IF(INDEX(J!$A$1:$ZZ$200,MATCH($E184,J!$A$1:$A$200,0),MATCH(F$5,J!$A$1:$ZZ$1,0))&lt;&gt;"",INDEX(J!$A$1:$ZZ$200,MATCH($E184,J!$A$1:$A$200,0),MATCH(F$5,J!$A$1:$ZZ$1,0)),NA()),NA()))</f>
        <v>#N/A</v>
      </c>
      <c r="G184" s="51" t="e">
        <f ca="1">IF(OR($E184&lt;$B$2,$E184&gt;$B$3),NA(),IFERROR(IF(INDEX(J!$A$1:$ZZ$200,MATCH($E184,J!$A$1:$A$200,0),MATCH(G$5,J!$A$1:$ZZ$1,0))&lt;&gt;"",INDEX(J!$A$1:$ZZ$200,MATCH($E184,J!$A$1:$A$200,0),MATCH(G$5,J!$A$1:$ZZ$1,0)),NA()),NA()))</f>
        <v>#N/A</v>
      </c>
      <c r="H184" s="51" t="e">
        <f ca="1">IF(OR($E184&lt;$B$2,$E184&gt;$B$3),NA(),IFERROR(IF(INDEX(J!$A$1:$ZZ$200,MATCH($E184,J!$A$1:$A$200,0),MATCH(H$5,J!$A$1:$ZZ$1,0))&lt;&gt;"",INDEX(J!$A$1:$ZZ$200,MATCH($E184,J!$A$1:$A$200,0),MATCH(H$5,J!$A$1:$ZZ$1,0)),NA()),NA()))</f>
        <v>#N/A</v>
      </c>
      <c r="I184" s="51" t="e">
        <f ca="1">IF(OR($E184&lt;$B$2,$E184&gt;$B$3),NA(),IFERROR(IF(INDEX(J!$A$1:$ZZ$200,MATCH($E184,J!$A$1:$A$200,0),MATCH(I$5,J!$A$1:$ZZ$1,0))&lt;&gt;"",INDEX(J!$A$1:$ZZ$200,MATCH($E184,J!$A$1:$A$200,0),MATCH(I$5,J!$A$1:$ZZ$1,0)),NA()),NA()))</f>
        <v>#N/A</v>
      </c>
      <c r="J184" s="51" t="e">
        <f ca="1">IF(OR($E184&lt;$B$2,$E184&gt;$B$3),NA(),IFERROR(IF(INDEX(J!$A$1:$ZZ$200,MATCH($E184,J!$A$1:$A$200,0),MATCH(J$5,J!$A$1:$ZZ$1,0))&lt;&gt;"",INDEX(J!$A$1:$ZZ$200,MATCH($E184,J!$A$1:$A$200,0),MATCH(J$5,J!$A$1:$ZZ$1,0)),NA()),NA()))</f>
        <v>#N/A</v>
      </c>
      <c r="K184" t="e">
        <f t="shared" si="27"/>
        <v>#N/A</v>
      </c>
      <c r="M184" t="e">
        <f t="shared" ca="1" si="24"/>
        <v>#N/A</v>
      </c>
      <c r="N184" t="str">
        <f t="shared" ca="1" si="28"/>
        <v/>
      </c>
      <c r="O184" t="e">
        <f ca="1">IF($R$3&lt;&gt;"",NA(),IF(OR($E184&lt;$B$2,$E184&gt;$B$3),NA(),IFERROR(IF(INDEX(J!$A$1:$ZZ$200,MATCH($E184,J!$A$1:$A$200,0),MATCH(O$5,J!$A$1:$ZZ$1,0))&lt;&gt;"",INDEX(J!$A$1:$ZZ$200,MATCH($E184,J!$A$1:$A$200,0),MATCH(O$5,J!$A$1:$ZZ$1,0)),NA()),NA())))</f>
        <v>#N/A</v>
      </c>
      <c r="P184" t="e">
        <f ca="1">IF($R$3&lt;&gt;"",NA(),IF(OR($E184&lt;$B$2,$E184&gt;$B$3),NA(),IFERROR(IF(INDEX(J!$A$1:$ZZ$200,MATCH($E184,J!$A$1:$A$200,0),MATCH(P$5,J!$A$1:$ZZ$1,0))&lt;&gt;"",INDEX(J!$A$1:$ZZ$200,MATCH($E184,J!$A$1:$A$200,0),MATCH(P$5,J!$A$1:$ZZ$1,0)),NA()),NA())))</f>
        <v>#N/A</v>
      </c>
      <c r="Q184" t="e">
        <f ca="1">IF($R$3&lt;&gt;"",NA(),IF(OR($E184&lt;$B$2,$E184&gt;$B$3),NA(),IFERROR(IF(INDEX(J!$A$1:$ZZ$200,MATCH($E184,J!$A$1:$A$200,0),MATCH(Q$5,J!$A$1:$ZZ$1,0))&lt;&gt;"",INDEX(J!$A$1:$ZZ$200,MATCH($E184,J!$A$1:$A$200,0),MATCH(Q$5,J!$A$1:$ZZ$1,0)),NA()),NA())))</f>
        <v>#N/A</v>
      </c>
      <c r="R184" t="e">
        <f t="shared" ca="1" si="25"/>
        <v>#N/A</v>
      </c>
      <c r="S184" t="e">
        <f t="shared" ca="1" si="26"/>
        <v>#N/A</v>
      </c>
    </row>
    <row r="185" spans="3:19">
      <c r="C185" t="e">
        <f t="shared" ca="1" si="22"/>
        <v>#N/A</v>
      </c>
      <c r="D185" t="str">
        <f t="shared" ca="1" si="23"/>
        <v/>
      </c>
      <c r="E185">
        <v>2148</v>
      </c>
      <c r="F185" s="51" t="e">
        <f ca="1">IF(OR($E185&lt;$B$2,$E185&gt;$B$3),NA(),IFERROR(IF(INDEX(J!$A$1:$ZZ$200,MATCH($E185,J!$A$1:$A$200,0),MATCH(F$5,J!$A$1:$ZZ$1,0))&lt;&gt;"",INDEX(J!$A$1:$ZZ$200,MATCH($E185,J!$A$1:$A$200,0),MATCH(F$5,J!$A$1:$ZZ$1,0)),NA()),NA()))</f>
        <v>#N/A</v>
      </c>
      <c r="G185" s="51" t="e">
        <f ca="1">IF(OR($E185&lt;$B$2,$E185&gt;$B$3),NA(),IFERROR(IF(INDEX(J!$A$1:$ZZ$200,MATCH($E185,J!$A$1:$A$200,0),MATCH(G$5,J!$A$1:$ZZ$1,0))&lt;&gt;"",INDEX(J!$A$1:$ZZ$200,MATCH($E185,J!$A$1:$A$200,0),MATCH(G$5,J!$A$1:$ZZ$1,0)),NA()),NA()))</f>
        <v>#N/A</v>
      </c>
      <c r="H185" s="51" t="e">
        <f ca="1">IF(OR($E185&lt;$B$2,$E185&gt;$B$3),NA(),IFERROR(IF(INDEX(J!$A$1:$ZZ$200,MATCH($E185,J!$A$1:$A$200,0),MATCH(H$5,J!$A$1:$ZZ$1,0))&lt;&gt;"",INDEX(J!$A$1:$ZZ$200,MATCH($E185,J!$A$1:$A$200,0),MATCH(H$5,J!$A$1:$ZZ$1,0)),NA()),NA()))</f>
        <v>#N/A</v>
      </c>
      <c r="I185" s="51" t="e">
        <f ca="1">IF(OR($E185&lt;$B$2,$E185&gt;$B$3),NA(),IFERROR(IF(INDEX(J!$A$1:$ZZ$200,MATCH($E185,J!$A$1:$A$200,0),MATCH(I$5,J!$A$1:$ZZ$1,0))&lt;&gt;"",INDEX(J!$A$1:$ZZ$200,MATCH($E185,J!$A$1:$A$200,0),MATCH(I$5,J!$A$1:$ZZ$1,0)),NA()),NA()))</f>
        <v>#N/A</v>
      </c>
      <c r="J185" s="51" t="e">
        <f ca="1">IF(OR($E185&lt;$B$2,$E185&gt;$B$3),NA(),IFERROR(IF(INDEX(J!$A$1:$ZZ$200,MATCH($E185,J!$A$1:$A$200,0),MATCH(J$5,J!$A$1:$ZZ$1,0))&lt;&gt;"",INDEX(J!$A$1:$ZZ$200,MATCH($E185,J!$A$1:$A$200,0),MATCH(J$5,J!$A$1:$ZZ$1,0)),NA()),NA()))</f>
        <v>#N/A</v>
      </c>
      <c r="K185" t="e">
        <f t="shared" si="27"/>
        <v>#N/A</v>
      </c>
      <c r="M185" t="e">
        <f t="shared" ca="1" si="24"/>
        <v>#N/A</v>
      </c>
      <c r="N185" t="str">
        <f t="shared" ca="1" si="28"/>
        <v/>
      </c>
      <c r="O185" t="e">
        <f ca="1">IF($R$3&lt;&gt;"",NA(),IF(OR($E185&lt;$B$2,$E185&gt;$B$3),NA(),IFERROR(IF(INDEX(J!$A$1:$ZZ$200,MATCH($E185,J!$A$1:$A$200,0),MATCH(O$5,J!$A$1:$ZZ$1,0))&lt;&gt;"",INDEX(J!$A$1:$ZZ$200,MATCH($E185,J!$A$1:$A$200,0),MATCH(O$5,J!$A$1:$ZZ$1,0)),NA()),NA())))</f>
        <v>#N/A</v>
      </c>
      <c r="P185" t="e">
        <f ca="1">IF($R$3&lt;&gt;"",NA(),IF(OR($E185&lt;$B$2,$E185&gt;$B$3),NA(),IFERROR(IF(INDEX(J!$A$1:$ZZ$200,MATCH($E185,J!$A$1:$A$200,0),MATCH(P$5,J!$A$1:$ZZ$1,0))&lt;&gt;"",INDEX(J!$A$1:$ZZ$200,MATCH($E185,J!$A$1:$A$200,0),MATCH(P$5,J!$A$1:$ZZ$1,0)),NA()),NA())))</f>
        <v>#N/A</v>
      </c>
      <c r="Q185" t="e">
        <f ca="1">IF($R$3&lt;&gt;"",NA(),IF(OR($E185&lt;$B$2,$E185&gt;$B$3),NA(),IFERROR(IF(INDEX(J!$A$1:$ZZ$200,MATCH($E185,J!$A$1:$A$200,0),MATCH(Q$5,J!$A$1:$ZZ$1,0))&lt;&gt;"",INDEX(J!$A$1:$ZZ$200,MATCH($E185,J!$A$1:$A$200,0),MATCH(Q$5,J!$A$1:$ZZ$1,0)),NA()),NA())))</f>
        <v>#N/A</v>
      </c>
      <c r="R185" t="e">
        <f t="shared" ca="1" si="25"/>
        <v>#N/A</v>
      </c>
      <c r="S185" t="e">
        <f t="shared" ca="1" si="26"/>
        <v>#N/A</v>
      </c>
    </row>
    <row r="186" spans="3:19">
      <c r="C186" t="e">
        <f t="shared" ca="1" si="22"/>
        <v>#N/A</v>
      </c>
      <c r="D186" t="str">
        <f t="shared" ca="1" si="23"/>
        <v/>
      </c>
      <c r="E186">
        <v>2149</v>
      </c>
      <c r="F186" s="51" t="e">
        <f ca="1">IF(OR($E186&lt;$B$2,$E186&gt;$B$3),NA(),IFERROR(IF(INDEX(J!$A$1:$ZZ$200,MATCH($E186,J!$A$1:$A$200,0),MATCH(F$5,J!$A$1:$ZZ$1,0))&lt;&gt;"",INDEX(J!$A$1:$ZZ$200,MATCH($E186,J!$A$1:$A$200,0),MATCH(F$5,J!$A$1:$ZZ$1,0)),NA()),NA()))</f>
        <v>#N/A</v>
      </c>
      <c r="G186" s="51" t="e">
        <f ca="1">IF(OR($E186&lt;$B$2,$E186&gt;$B$3),NA(),IFERROR(IF(INDEX(J!$A$1:$ZZ$200,MATCH($E186,J!$A$1:$A$200,0),MATCH(G$5,J!$A$1:$ZZ$1,0))&lt;&gt;"",INDEX(J!$A$1:$ZZ$200,MATCH($E186,J!$A$1:$A$200,0),MATCH(G$5,J!$A$1:$ZZ$1,0)),NA()),NA()))</f>
        <v>#N/A</v>
      </c>
      <c r="H186" s="51" t="e">
        <f ca="1">IF(OR($E186&lt;$B$2,$E186&gt;$B$3),NA(),IFERROR(IF(INDEX(J!$A$1:$ZZ$200,MATCH($E186,J!$A$1:$A$200,0),MATCH(H$5,J!$A$1:$ZZ$1,0))&lt;&gt;"",INDEX(J!$A$1:$ZZ$200,MATCH($E186,J!$A$1:$A$200,0),MATCH(H$5,J!$A$1:$ZZ$1,0)),NA()),NA()))</f>
        <v>#N/A</v>
      </c>
      <c r="I186" s="51" t="e">
        <f ca="1">IF(OR($E186&lt;$B$2,$E186&gt;$B$3),NA(),IFERROR(IF(INDEX(J!$A$1:$ZZ$200,MATCH($E186,J!$A$1:$A$200,0),MATCH(I$5,J!$A$1:$ZZ$1,0))&lt;&gt;"",INDEX(J!$A$1:$ZZ$200,MATCH($E186,J!$A$1:$A$200,0),MATCH(I$5,J!$A$1:$ZZ$1,0)),NA()),NA()))</f>
        <v>#N/A</v>
      </c>
      <c r="J186" s="51" t="e">
        <f ca="1">IF(OR($E186&lt;$B$2,$E186&gt;$B$3),NA(),IFERROR(IF(INDEX(J!$A$1:$ZZ$200,MATCH($E186,J!$A$1:$A$200,0),MATCH(J$5,J!$A$1:$ZZ$1,0))&lt;&gt;"",INDEX(J!$A$1:$ZZ$200,MATCH($E186,J!$A$1:$A$200,0),MATCH(J$5,J!$A$1:$ZZ$1,0)),NA()),NA()))</f>
        <v>#N/A</v>
      </c>
      <c r="K186" t="e">
        <f t="shared" si="27"/>
        <v>#N/A</v>
      </c>
      <c r="M186" t="e">
        <f t="shared" ca="1" si="24"/>
        <v>#N/A</v>
      </c>
      <c r="N186" t="str">
        <f t="shared" ca="1" si="28"/>
        <v/>
      </c>
      <c r="O186" t="e">
        <f ca="1">IF($R$3&lt;&gt;"",NA(),IF(OR($E186&lt;$B$2,$E186&gt;$B$3),NA(),IFERROR(IF(INDEX(J!$A$1:$ZZ$200,MATCH($E186,J!$A$1:$A$200,0),MATCH(O$5,J!$A$1:$ZZ$1,0))&lt;&gt;"",INDEX(J!$A$1:$ZZ$200,MATCH($E186,J!$A$1:$A$200,0),MATCH(O$5,J!$A$1:$ZZ$1,0)),NA()),NA())))</f>
        <v>#N/A</v>
      </c>
      <c r="P186" t="e">
        <f ca="1">IF($R$3&lt;&gt;"",NA(),IF(OR($E186&lt;$B$2,$E186&gt;$B$3),NA(),IFERROR(IF(INDEX(J!$A$1:$ZZ$200,MATCH($E186,J!$A$1:$A$200,0),MATCH(P$5,J!$A$1:$ZZ$1,0))&lt;&gt;"",INDEX(J!$A$1:$ZZ$200,MATCH($E186,J!$A$1:$A$200,0),MATCH(P$5,J!$A$1:$ZZ$1,0)),NA()),NA())))</f>
        <v>#N/A</v>
      </c>
      <c r="Q186" t="e">
        <f ca="1">IF($R$3&lt;&gt;"",NA(),IF(OR($E186&lt;$B$2,$E186&gt;$B$3),NA(),IFERROR(IF(INDEX(J!$A$1:$ZZ$200,MATCH($E186,J!$A$1:$A$200,0),MATCH(Q$5,J!$A$1:$ZZ$1,0))&lt;&gt;"",INDEX(J!$A$1:$ZZ$200,MATCH($E186,J!$A$1:$A$200,0),MATCH(Q$5,J!$A$1:$ZZ$1,0)),NA()),NA())))</f>
        <v>#N/A</v>
      </c>
      <c r="R186" t="e">
        <f t="shared" ca="1" si="25"/>
        <v>#N/A</v>
      </c>
      <c r="S186" t="e">
        <f t="shared" ca="1" si="26"/>
        <v>#N/A</v>
      </c>
    </row>
    <row r="187" spans="3:19">
      <c r="C187" t="e">
        <f t="shared" ca="1" si="22"/>
        <v>#N/A</v>
      </c>
      <c r="D187" t="str">
        <f t="shared" ca="1" si="23"/>
        <v/>
      </c>
      <c r="E187">
        <v>2150</v>
      </c>
      <c r="F187" s="51" t="e">
        <f ca="1">IF(OR($E187&lt;$B$2,$E187&gt;$B$3),NA(),IFERROR(IF(INDEX(J!$A$1:$ZZ$200,MATCH($E187,J!$A$1:$A$200,0),MATCH(F$5,J!$A$1:$ZZ$1,0))&lt;&gt;"",INDEX(J!$A$1:$ZZ$200,MATCH($E187,J!$A$1:$A$200,0),MATCH(F$5,J!$A$1:$ZZ$1,0)),NA()),NA()))</f>
        <v>#N/A</v>
      </c>
      <c r="G187" s="51" t="e">
        <f ca="1">IF(OR($E187&lt;$B$2,$E187&gt;$B$3),NA(),IFERROR(IF(INDEX(J!$A$1:$ZZ$200,MATCH($E187,J!$A$1:$A$200,0),MATCH(G$5,J!$A$1:$ZZ$1,0))&lt;&gt;"",INDEX(J!$A$1:$ZZ$200,MATCH($E187,J!$A$1:$A$200,0),MATCH(G$5,J!$A$1:$ZZ$1,0)),NA()),NA()))</f>
        <v>#N/A</v>
      </c>
      <c r="H187" s="51" t="e">
        <f ca="1">IF(OR($E187&lt;$B$2,$E187&gt;$B$3),NA(),IFERROR(IF(INDEX(J!$A$1:$ZZ$200,MATCH($E187,J!$A$1:$A$200,0),MATCH(H$5,J!$A$1:$ZZ$1,0))&lt;&gt;"",INDEX(J!$A$1:$ZZ$200,MATCH($E187,J!$A$1:$A$200,0),MATCH(H$5,J!$A$1:$ZZ$1,0)),NA()),NA()))</f>
        <v>#N/A</v>
      </c>
      <c r="I187" s="51" t="e">
        <f ca="1">IF(OR($E187&lt;$B$2,$E187&gt;$B$3),NA(),IFERROR(IF(INDEX(J!$A$1:$ZZ$200,MATCH($E187,J!$A$1:$A$200,0),MATCH(I$5,J!$A$1:$ZZ$1,0))&lt;&gt;"",INDEX(J!$A$1:$ZZ$200,MATCH($E187,J!$A$1:$A$200,0),MATCH(I$5,J!$A$1:$ZZ$1,0)),NA()),NA()))</f>
        <v>#N/A</v>
      </c>
      <c r="J187" s="51" t="e">
        <f ca="1">IF(OR($E187&lt;$B$2,$E187&gt;$B$3),NA(),IFERROR(IF(INDEX(J!$A$1:$ZZ$200,MATCH($E187,J!$A$1:$A$200,0),MATCH(J$5,J!$A$1:$ZZ$1,0))&lt;&gt;"",INDEX(J!$A$1:$ZZ$200,MATCH($E187,J!$A$1:$A$200,0),MATCH(J$5,J!$A$1:$ZZ$1,0)),NA()),NA()))</f>
        <v>#N/A</v>
      </c>
      <c r="K187" t="e">
        <f t="shared" si="27"/>
        <v>#N/A</v>
      </c>
      <c r="M187" t="e">
        <f t="shared" ca="1" si="24"/>
        <v>#N/A</v>
      </c>
      <c r="N187" t="str">
        <f t="shared" ca="1" si="28"/>
        <v/>
      </c>
      <c r="O187" t="e">
        <f ca="1">IF($R$3&lt;&gt;"",NA(),IF(OR($E187&lt;$B$2,$E187&gt;$B$3),NA(),IFERROR(IF(INDEX(J!$A$1:$ZZ$200,MATCH($E187,J!$A$1:$A$200,0),MATCH(O$5,J!$A$1:$ZZ$1,0))&lt;&gt;"",INDEX(J!$A$1:$ZZ$200,MATCH($E187,J!$A$1:$A$200,0),MATCH(O$5,J!$A$1:$ZZ$1,0)),NA()),NA())))</f>
        <v>#N/A</v>
      </c>
      <c r="P187" t="e">
        <f ca="1">IF($R$3&lt;&gt;"",NA(),IF(OR($E187&lt;$B$2,$E187&gt;$B$3),NA(),IFERROR(IF(INDEX(J!$A$1:$ZZ$200,MATCH($E187,J!$A$1:$A$200,0),MATCH(P$5,J!$A$1:$ZZ$1,0))&lt;&gt;"",INDEX(J!$A$1:$ZZ$200,MATCH($E187,J!$A$1:$A$200,0),MATCH(P$5,J!$A$1:$ZZ$1,0)),NA()),NA())))</f>
        <v>#N/A</v>
      </c>
      <c r="Q187" t="e">
        <f ca="1">IF($R$3&lt;&gt;"",NA(),IF(OR($E187&lt;$B$2,$E187&gt;$B$3),NA(),IFERROR(IF(INDEX(J!$A$1:$ZZ$200,MATCH($E187,J!$A$1:$A$200,0),MATCH(Q$5,J!$A$1:$ZZ$1,0))&lt;&gt;"",INDEX(J!$A$1:$ZZ$200,MATCH($E187,J!$A$1:$A$200,0),MATCH(Q$5,J!$A$1:$ZZ$1,0)),NA()),NA())))</f>
        <v>#N/A</v>
      </c>
      <c r="R187" t="e">
        <f t="shared" ca="1" si="25"/>
        <v>#N/A</v>
      </c>
      <c r="S187" t="e">
        <f t="shared" ca="1" si="26"/>
        <v>#N/A</v>
      </c>
    </row>
  </sheetData>
  <pageMargins left="0.7" right="0.7" top="0.78740157499999996" bottom="0.78740157499999996"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1265" r:id="rId3" name="Drop Down 1">
              <controlPr defaultSize="0" autoLine="0" autoPict="0">
                <anchor moveWithCells="1">
                  <from>
                    <xdr:col>9</xdr:col>
                    <xdr:colOff>390525</xdr:colOff>
                    <xdr:row>0</xdr:row>
                    <xdr:rowOff>47625</xdr:rowOff>
                  </from>
                  <to>
                    <xdr:col>12</xdr:col>
                    <xdr:colOff>171450</xdr:colOff>
                    <xdr:row>1</xdr:row>
                    <xdr:rowOff>47625</xdr:rowOff>
                  </to>
                </anchor>
              </controlPr>
            </control>
          </mc:Choice>
        </mc:AlternateContent>
        <mc:AlternateContent xmlns:mc="http://schemas.openxmlformats.org/markup-compatibility/2006">
          <mc:Choice Requires="x14">
            <control shapeId="11266" r:id="rId4" name="Drop Down 2">
              <controlPr defaultSize="0" autoLine="0" autoPict="0">
                <anchor moveWithCells="1">
                  <from>
                    <xdr:col>19</xdr:col>
                    <xdr:colOff>723900</xdr:colOff>
                    <xdr:row>4</xdr:row>
                    <xdr:rowOff>66675</xdr:rowOff>
                  </from>
                  <to>
                    <xdr:col>22</xdr:col>
                    <xdr:colOff>504825</xdr:colOff>
                    <xdr:row>5</xdr:row>
                    <xdr:rowOff>76200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D905A-4B51-4560-9A90-7AAE702F7896}">
  <sheetPr codeName="Tabelle6"/>
  <dimension ref="A1:J15"/>
  <sheetViews>
    <sheetView workbookViewId="0">
      <selection activeCell="H14" sqref="H14"/>
    </sheetView>
  </sheetViews>
  <sheetFormatPr baseColWidth="10" defaultRowHeight="15"/>
  <cols>
    <col min="2" max="2" width="20" bestFit="1" customWidth="1"/>
    <col min="8" max="8" width="59.140625" bestFit="1" customWidth="1"/>
  </cols>
  <sheetData>
    <row r="1" spans="1:10">
      <c r="B1" t="s">
        <v>132</v>
      </c>
      <c r="C1" t="s">
        <v>133</v>
      </c>
      <c r="D1" t="s">
        <v>134</v>
      </c>
      <c r="E1" t="s">
        <v>135</v>
      </c>
      <c r="H1">
        <v>1</v>
      </c>
    </row>
    <row r="2" spans="1:10">
      <c r="A2">
        <v>3</v>
      </c>
      <c r="B2" s="24" t="s">
        <v>69</v>
      </c>
      <c r="C2" s="24" t="s">
        <v>70</v>
      </c>
      <c r="D2">
        <v>2023</v>
      </c>
      <c r="E2">
        <v>2070</v>
      </c>
      <c r="G2">
        <v>9</v>
      </c>
      <c r="H2" t="s">
        <v>137</v>
      </c>
      <c r="I2" t="s">
        <v>142</v>
      </c>
      <c r="J2" t="s">
        <v>61</v>
      </c>
    </row>
    <row r="3" spans="1:10">
      <c r="A3" t="str">
        <f>INDEX($C$2:$C$21,A2)</f>
        <v>J24</v>
      </c>
      <c r="B3" t="s">
        <v>78</v>
      </c>
      <c r="C3" t="s">
        <v>79</v>
      </c>
      <c r="D3">
        <v>2024</v>
      </c>
      <c r="E3">
        <v>2029</v>
      </c>
      <c r="H3" t="s">
        <v>138</v>
      </c>
      <c r="I3" t="s">
        <v>143</v>
      </c>
      <c r="J3" t="s">
        <v>62</v>
      </c>
    </row>
    <row r="4" spans="1:10">
      <c r="B4" s="24" t="s">
        <v>205</v>
      </c>
      <c r="C4" s="24" t="s">
        <v>206</v>
      </c>
      <c r="D4">
        <v>2024</v>
      </c>
      <c r="E4">
        <f>D4+15</f>
        <v>2039</v>
      </c>
      <c r="H4" t="s">
        <v>139</v>
      </c>
      <c r="I4" t="s">
        <v>144</v>
      </c>
      <c r="J4" t="s">
        <v>164</v>
      </c>
    </row>
    <row r="5" spans="1:10">
      <c r="H5" t="s">
        <v>157</v>
      </c>
      <c r="I5" t="s">
        <v>145</v>
      </c>
      <c r="J5" t="s">
        <v>165</v>
      </c>
    </row>
    <row r="6" spans="1:10">
      <c r="H6" t="s">
        <v>158</v>
      </c>
      <c r="I6" t="s">
        <v>146</v>
      </c>
      <c r="J6" t="s">
        <v>165</v>
      </c>
    </row>
    <row r="7" spans="1:10">
      <c r="H7" t="s">
        <v>159</v>
      </c>
      <c r="I7" t="s">
        <v>147</v>
      </c>
      <c r="J7" t="s">
        <v>165</v>
      </c>
    </row>
    <row r="8" spans="1:10">
      <c r="H8" t="s">
        <v>210</v>
      </c>
      <c r="I8" t="s">
        <v>209</v>
      </c>
      <c r="J8" t="s">
        <v>165</v>
      </c>
    </row>
    <row r="9" spans="1:10">
      <c r="H9" t="s">
        <v>22</v>
      </c>
      <c r="I9" t="s">
        <v>148</v>
      </c>
      <c r="J9" t="s">
        <v>164</v>
      </c>
    </row>
    <row r="10" spans="1:10">
      <c r="H10" t="s">
        <v>155</v>
      </c>
      <c r="I10" t="s">
        <v>149</v>
      </c>
      <c r="J10" t="s">
        <v>165</v>
      </c>
    </row>
    <row r="11" spans="1:10">
      <c r="H11" t="s">
        <v>156</v>
      </c>
      <c r="I11" t="s">
        <v>150</v>
      </c>
      <c r="J11" t="s">
        <v>165</v>
      </c>
    </row>
    <row r="12" spans="1:10">
      <c r="H12" t="s">
        <v>140</v>
      </c>
      <c r="I12" t="s">
        <v>151</v>
      </c>
      <c r="J12" t="s">
        <v>164</v>
      </c>
    </row>
    <row r="13" spans="1:10">
      <c r="H13" t="s">
        <v>26</v>
      </c>
      <c r="I13" t="s">
        <v>152</v>
      </c>
      <c r="J13" t="s">
        <v>164</v>
      </c>
    </row>
    <row r="14" spans="1:10">
      <c r="H14" t="s">
        <v>27</v>
      </c>
      <c r="I14" t="s">
        <v>153</v>
      </c>
      <c r="J14" t="s">
        <v>164</v>
      </c>
    </row>
    <row r="15" spans="1:10">
      <c r="H15" t="s">
        <v>141</v>
      </c>
      <c r="I15" t="s">
        <v>154</v>
      </c>
      <c r="J15" t="s">
        <v>164</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59486-4EC9-4137-BD1D-FF91BC0A835E}">
  <sheetPr codeName="Tabelle7"/>
  <dimension ref="A1:DQ115"/>
  <sheetViews>
    <sheetView zoomScale="55" zoomScaleNormal="55" workbookViewId="0">
      <pane xSplit="1" ySplit="1" topLeftCell="B2" activePane="bottomRight" state="frozen"/>
      <selection pane="topRight" activeCell="B1" sqref="B1"/>
      <selection pane="bottomLeft" activeCell="A2" sqref="A2"/>
      <selection pane="bottomRight" activeCell="G1" sqref="G1"/>
    </sheetView>
  </sheetViews>
  <sheetFormatPr baseColWidth="10" defaultRowHeight="15"/>
  <cols>
    <col min="1" max="1" width="8.140625" bestFit="1" customWidth="1"/>
    <col min="2" max="2" width="20.28515625" bestFit="1" customWidth="1"/>
    <col min="3" max="3" width="20.140625" customWidth="1"/>
    <col min="4" max="4" width="21" bestFit="1" customWidth="1"/>
    <col min="5" max="5" width="21.140625" bestFit="1" customWidth="1"/>
    <col min="6" max="6" width="25.5703125" customWidth="1"/>
    <col min="7" max="7" width="29.5703125" customWidth="1"/>
    <col min="8" max="8" width="27.140625" customWidth="1"/>
    <col min="9" max="9" width="27.5703125" customWidth="1"/>
    <col min="10" max="10" width="26.5703125" bestFit="1" customWidth="1"/>
    <col min="11" max="11" width="32.140625" bestFit="1" customWidth="1"/>
    <col min="12" max="12" width="24.28515625" customWidth="1"/>
    <col min="13" max="13" width="24.7109375" bestFit="1" customWidth="1"/>
    <col min="14" max="14" width="14" style="17" customWidth="1"/>
    <col min="15" max="15" width="23.140625" style="17" customWidth="1"/>
    <col min="16" max="16" width="20.28515625" bestFit="1" customWidth="1"/>
    <col min="17" max="17" width="20.140625" customWidth="1"/>
    <col min="18" max="18" width="21" bestFit="1" customWidth="1"/>
    <col min="19" max="19" width="21.140625" bestFit="1" customWidth="1"/>
    <col min="20" max="20" width="25.5703125" customWidth="1"/>
    <col min="21" max="21" width="29.5703125" customWidth="1"/>
    <col min="22" max="22" width="27.140625" customWidth="1"/>
    <col min="23" max="23" width="27.5703125" customWidth="1"/>
    <col min="24" max="24" width="26.5703125" bestFit="1" customWidth="1"/>
    <col min="25" max="25" width="32.140625" bestFit="1" customWidth="1"/>
    <col min="26" max="26" width="24.28515625" customWidth="1"/>
    <col min="27" max="27" width="24.7109375" bestFit="1" customWidth="1"/>
    <col min="28" max="28" width="14" customWidth="1"/>
    <col min="29" max="29" width="20.140625" customWidth="1"/>
    <col min="30" max="30" width="20.28515625" style="18" bestFit="1" customWidth="1"/>
    <col min="31" max="31" width="20.140625" style="18" customWidth="1"/>
    <col min="32" max="32" width="21" bestFit="1" customWidth="1"/>
    <col min="33" max="33" width="21.140625" bestFit="1" customWidth="1"/>
    <col min="34" max="34" width="25.5703125" customWidth="1"/>
    <col min="35" max="35" width="29.5703125" customWidth="1"/>
    <col min="36" max="36" width="27.140625" customWidth="1"/>
    <col min="37" max="37" width="27.5703125" customWidth="1"/>
    <col min="38" max="38" width="26.5703125" bestFit="1" customWidth="1"/>
    <col min="39" max="39" width="32.140625" bestFit="1" customWidth="1"/>
    <col min="40" max="40" width="24.28515625" customWidth="1"/>
    <col min="41" max="41" width="24.7109375" style="18" bestFit="1" customWidth="1"/>
    <col min="42" max="42" width="14" customWidth="1"/>
    <col min="43" max="43" width="23.140625" customWidth="1"/>
  </cols>
  <sheetData>
    <row r="1" spans="1:121">
      <c r="A1" s="15"/>
      <c r="B1" s="1" t="s">
        <v>9</v>
      </c>
      <c r="C1" s="1" t="s">
        <v>10</v>
      </c>
      <c r="D1" s="1" t="s">
        <v>11</v>
      </c>
      <c r="E1" s="1" t="s">
        <v>12</v>
      </c>
      <c r="F1" s="1" t="s">
        <v>0</v>
      </c>
      <c r="G1" s="1" t="s">
        <v>1</v>
      </c>
      <c r="H1" s="1" t="s">
        <v>2</v>
      </c>
      <c r="I1" s="1" t="s">
        <v>3</v>
      </c>
      <c r="J1" s="1" t="s">
        <v>4</v>
      </c>
      <c r="K1" s="1" t="s">
        <v>5</v>
      </c>
      <c r="L1" s="1" t="s">
        <v>14</v>
      </c>
      <c r="M1" s="1" t="s">
        <v>15</v>
      </c>
      <c r="N1" s="2" t="s">
        <v>16</v>
      </c>
      <c r="O1" s="2" t="s">
        <v>17</v>
      </c>
      <c r="P1" s="1" t="s">
        <v>31</v>
      </c>
      <c r="Q1" s="1" t="s">
        <v>32</v>
      </c>
      <c r="R1" s="1" t="s">
        <v>33</v>
      </c>
      <c r="S1" s="1" t="s">
        <v>34</v>
      </c>
      <c r="T1" s="1" t="s">
        <v>35</v>
      </c>
      <c r="U1" s="1" t="s">
        <v>36</v>
      </c>
      <c r="V1" s="1" t="s">
        <v>37</v>
      </c>
      <c r="W1" s="1" t="s">
        <v>38</v>
      </c>
      <c r="X1" s="1" t="s">
        <v>39</v>
      </c>
      <c r="Y1" s="1" t="s">
        <v>40</v>
      </c>
      <c r="Z1" s="1" t="s">
        <v>41</v>
      </c>
      <c r="AA1" s="1" t="s">
        <v>42</v>
      </c>
      <c r="AB1" s="2" t="s">
        <v>43</v>
      </c>
      <c r="AC1" s="2" t="s">
        <v>44</v>
      </c>
      <c r="AD1" s="1" t="s">
        <v>45</v>
      </c>
      <c r="AE1" s="1" t="s">
        <v>46</v>
      </c>
      <c r="AF1" s="1" t="s">
        <v>47</v>
      </c>
      <c r="AG1" s="1" t="s">
        <v>48</v>
      </c>
      <c r="AH1" s="1" t="s">
        <v>49</v>
      </c>
      <c r="AI1" s="1" t="s">
        <v>50</v>
      </c>
      <c r="AJ1" s="1" t="s">
        <v>51</v>
      </c>
      <c r="AK1" s="1" t="s">
        <v>52</v>
      </c>
      <c r="AL1" s="1" t="s">
        <v>53</v>
      </c>
      <c r="AM1" s="1" t="s">
        <v>54</v>
      </c>
      <c r="AN1" s="1" t="s">
        <v>55</v>
      </c>
      <c r="AO1" s="1" t="s">
        <v>56</v>
      </c>
      <c r="AP1" s="2" t="s">
        <v>57</v>
      </c>
      <c r="AQ1" s="2" t="s">
        <v>58</v>
      </c>
      <c r="AR1" t="s">
        <v>80</v>
      </c>
      <c r="AS1" t="s">
        <v>81</v>
      </c>
      <c r="AT1" t="s">
        <v>82</v>
      </c>
      <c r="AU1" t="s">
        <v>83</v>
      </c>
      <c r="AV1" t="s">
        <v>84</v>
      </c>
      <c r="AW1" t="s">
        <v>85</v>
      </c>
      <c r="AX1" t="s">
        <v>86</v>
      </c>
      <c r="AY1" t="s">
        <v>87</v>
      </c>
      <c r="AZ1" t="s">
        <v>88</v>
      </c>
      <c r="BA1" t="s">
        <v>89</v>
      </c>
      <c r="BB1" t="s">
        <v>90</v>
      </c>
      <c r="BC1" t="s">
        <v>91</v>
      </c>
      <c r="BD1" t="s">
        <v>92</v>
      </c>
      <c r="BE1" t="s">
        <v>93</v>
      </c>
      <c r="BF1" t="s">
        <v>94</v>
      </c>
      <c r="BG1" t="s">
        <v>95</v>
      </c>
      <c r="BH1" t="s">
        <v>96</v>
      </c>
      <c r="BI1" t="s">
        <v>97</v>
      </c>
      <c r="BJ1" t="s">
        <v>98</v>
      </c>
      <c r="BK1" t="s">
        <v>99</v>
      </c>
      <c r="BL1" t="s">
        <v>100</v>
      </c>
      <c r="BM1" t="s">
        <v>101</v>
      </c>
      <c r="BN1" t="s">
        <v>102</v>
      </c>
      <c r="BO1" t="s">
        <v>103</v>
      </c>
      <c r="BP1" t="s">
        <v>104</v>
      </c>
      <c r="BQ1" t="s">
        <v>105</v>
      </c>
      <c r="BR1" t="s">
        <v>106</v>
      </c>
      <c r="BS1" t="s">
        <v>107</v>
      </c>
      <c r="BT1" t="s">
        <v>108</v>
      </c>
      <c r="BU1" t="s">
        <v>109</v>
      </c>
      <c r="BV1" t="s">
        <v>110</v>
      </c>
      <c r="BW1" t="s">
        <v>111</v>
      </c>
      <c r="BX1" t="s">
        <v>112</v>
      </c>
      <c r="BY1" t="s">
        <v>113</v>
      </c>
      <c r="BZ1" t="s">
        <v>114</v>
      </c>
      <c r="CA1" t="s">
        <v>115</v>
      </c>
      <c r="CB1" t="s">
        <v>116</v>
      </c>
      <c r="CC1" t="s">
        <v>117</v>
      </c>
      <c r="CD1" t="s">
        <v>118</v>
      </c>
      <c r="CE1" t="s">
        <v>166</v>
      </c>
      <c r="CF1" t="s">
        <v>167</v>
      </c>
      <c r="CG1" t="s">
        <v>168</v>
      </c>
      <c r="CH1" t="s">
        <v>169</v>
      </c>
      <c r="CI1" t="s">
        <v>170</v>
      </c>
      <c r="CJ1" t="s">
        <v>171</v>
      </c>
      <c r="CK1" t="s">
        <v>172</v>
      </c>
      <c r="CL1" t="s">
        <v>173</v>
      </c>
      <c r="CM1" t="s">
        <v>174</v>
      </c>
      <c r="CN1" t="s">
        <v>175</v>
      </c>
      <c r="CO1" t="s">
        <v>176</v>
      </c>
      <c r="CP1" t="s">
        <v>177</v>
      </c>
      <c r="CQ1" t="s">
        <v>178</v>
      </c>
      <c r="CR1" t="s">
        <v>179</v>
      </c>
      <c r="CS1" t="s">
        <v>180</v>
      </c>
      <c r="CT1" t="s">
        <v>181</v>
      </c>
      <c r="CU1" t="s">
        <v>182</v>
      </c>
      <c r="CV1" t="s">
        <v>183</v>
      </c>
      <c r="CW1" t="s">
        <v>184</v>
      </c>
      <c r="CX1" t="s">
        <v>185</v>
      </c>
      <c r="CY1" t="s">
        <v>186</v>
      </c>
      <c r="CZ1" t="s">
        <v>187</v>
      </c>
      <c r="DA1" t="s">
        <v>188</v>
      </c>
      <c r="DB1" t="s">
        <v>189</v>
      </c>
      <c r="DC1" t="s">
        <v>190</v>
      </c>
      <c r="DD1" t="s">
        <v>191</v>
      </c>
      <c r="DE1" t="s">
        <v>192</v>
      </c>
      <c r="DF1" t="s">
        <v>193</v>
      </c>
      <c r="DG1" t="s">
        <v>194</v>
      </c>
      <c r="DH1" t="s">
        <v>195</v>
      </c>
      <c r="DI1" t="s">
        <v>196</v>
      </c>
      <c r="DJ1" t="s">
        <v>197</v>
      </c>
      <c r="DK1" t="s">
        <v>198</v>
      </c>
      <c r="DL1" t="s">
        <v>199</v>
      </c>
      <c r="DM1" t="s">
        <v>200</v>
      </c>
      <c r="DN1" t="s">
        <v>201</v>
      </c>
      <c r="DO1" t="s">
        <v>202</v>
      </c>
      <c r="DP1" t="s">
        <v>203</v>
      </c>
      <c r="DQ1" t="s">
        <v>204</v>
      </c>
    </row>
    <row r="2" spans="1:121" s="51" customFormat="1">
      <c r="A2" s="16">
        <v>1970</v>
      </c>
      <c r="B2" s="19">
        <v>1292.4100000000001</v>
      </c>
      <c r="C2" s="19">
        <v>16.55</v>
      </c>
      <c r="D2" s="19">
        <v>-2.48</v>
      </c>
      <c r="E2" s="19"/>
      <c r="F2" s="19"/>
      <c r="G2" s="19"/>
      <c r="H2" s="19"/>
      <c r="I2" s="19"/>
      <c r="J2" s="19">
        <v>0.82</v>
      </c>
      <c r="K2" s="19">
        <v>-3.3</v>
      </c>
      <c r="L2" s="19">
        <v>0.79</v>
      </c>
      <c r="M2" s="19">
        <v>59.01</v>
      </c>
      <c r="P2" s="19">
        <v>1288.52</v>
      </c>
      <c r="Q2" s="19">
        <v>16.5</v>
      </c>
      <c r="R2" s="19">
        <v>-2.85</v>
      </c>
      <c r="S2" s="19"/>
      <c r="T2" s="19"/>
      <c r="U2" s="19"/>
      <c r="V2" s="19"/>
      <c r="W2" s="19"/>
      <c r="X2" s="19">
        <v>0.57999999999999996</v>
      </c>
      <c r="Y2" s="19">
        <v>-3.43</v>
      </c>
      <c r="Z2" s="19">
        <v>0.73</v>
      </c>
      <c r="AA2" s="19">
        <v>58.84</v>
      </c>
      <c r="AD2" s="19">
        <v>1295.95</v>
      </c>
      <c r="AE2" s="19">
        <v>16.600000000000001</v>
      </c>
      <c r="AF2" s="19">
        <v>-2.0699999999999998</v>
      </c>
      <c r="AG2" s="19"/>
      <c r="AH2" s="19"/>
      <c r="AI2" s="19"/>
      <c r="AJ2" s="19"/>
      <c r="AK2" s="19"/>
      <c r="AL2" s="19">
        <v>1.0900000000000001</v>
      </c>
      <c r="AM2" s="19">
        <v>-3.15</v>
      </c>
      <c r="AN2" s="19">
        <v>0.87</v>
      </c>
      <c r="AO2" s="19">
        <v>59.17</v>
      </c>
      <c r="AR2" s="51">
        <v>1276.6600000000001</v>
      </c>
      <c r="AS2" s="51">
        <v>16.350000000000001</v>
      </c>
      <c r="AT2" s="51">
        <v>-1.25</v>
      </c>
      <c r="AY2" s="51">
        <v>0.65</v>
      </c>
      <c r="AZ2" s="51">
        <v>-1.9</v>
      </c>
      <c r="BA2" s="51">
        <v>0.8</v>
      </c>
      <c r="BB2" s="51">
        <v>59.1</v>
      </c>
      <c r="BE2" s="51">
        <v>1272.4000000000001</v>
      </c>
      <c r="BF2" s="51">
        <v>16.3</v>
      </c>
      <c r="BG2" s="51">
        <v>-1.58</v>
      </c>
      <c r="BL2" s="51">
        <v>0.39</v>
      </c>
      <c r="BM2" s="51">
        <v>-2.1</v>
      </c>
      <c r="BN2" s="51">
        <v>0.7</v>
      </c>
      <c r="BO2" s="51">
        <v>58.9</v>
      </c>
      <c r="BR2" s="51">
        <v>1280.8</v>
      </c>
      <c r="BS2" s="51">
        <v>16.41</v>
      </c>
      <c r="BT2" s="51">
        <v>-0.92</v>
      </c>
      <c r="BY2" s="51">
        <v>0.92</v>
      </c>
      <c r="BZ2" s="51">
        <v>-1.7</v>
      </c>
      <c r="CA2" s="51">
        <v>0.9</v>
      </c>
      <c r="CB2" s="51">
        <v>59.2</v>
      </c>
      <c r="CE2" s="51">
        <v>1397.58</v>
      </c>
      <c r="CF2" s="51">
        <v>17.88</v>
      </c>
      <c r="CG2" s="51">
        <v>-1.1299999999999999</v>
      </c>
      <c r="CL2" s="51">
        <v>0.48</v>
      </c>
      <c r="CM2" s="51">
        <v>-1.62</v>
      </c>
      <c r="CN2" s="51">
        <v>0.79</v>
      </c>
      <c r="CO2" s="51">
        <v>58.96</v>
      </c>
      <c r="CR2" s="51">
        <v>1391.14</v>
      </c>
      <c r="CS2" s="51">
        <v>17.8</v>
      </c>
      <c r="CT2" s="51">
        <v>-1.55</v>
      </c>
      <c r="CY2" s="51">
        <v>0.33</v>
      </c>
      <c r="CZ2" s="51">
        <v>-2.0099999999999998</v>
      </c>
      <c r="DA2" s="51">
        <v>0.72</v>
      </c>
      <c r="DB2" s="51">
        <v>58.91</v>
      </c>
      <c r="DE2" s="51">
        <v>1403.52</v>
      </c>
      <c r="DF2" s="51">
        <v>17.95</v>
      </c>
      <c r="DG2" s="51">
        <v>-0.67</v>
      </c>
      <c r="DL2" s="51">
        <v>0.68</v>
      </c>
      <c r="DM2" s="51">
        <v>-1.2</v>
      </c>
      <c r="DN2" s="51">
        <v>0.87</v>
      </c>
      <c r="DO2" s="51">
        <v>59.01</v>
      </c>
    </row>
    <row r="3" spans="1:121" s="51" customFormat="1">
      <c r="A3" s="16">
        <v>1971</v>
      </c>
      <c r="B3" s="19">
        <v>1335.72</v>
      </c>
      <c r="C3" s="19">
        <v>17</v>
      </c>
      <c r="D3" s="19">
        <v>-2.71</v>
      </c>
      <c r="E3" s="19">
        <v>3.29</v>
      </c>
      <c r="F3" s="19">
        <v>1.91</v>
      </c>
      <c r="G3" s="19">
        <v>-0.27</v>
      </c>
      <c r="H3" s="19">
        <v>0.55000000000000004</v>
      </c>
      <c r="I3" s="19">
        <v>1.1000000000000001</v>
      </c>
      <c r="J3" s="19">
        <v>-0.01</v>
      </c>
      <c r="K3" s="19">
        <v>-2.69</v>
      </c>
      <c r="L3" s="19">
        <v>0.87</v>
      </c>
      <c r="M3" s="19">
        <v>58.95</v>
      </c>
      <c r="P3" s="19">
        <v>1329.21</v>
      </c>
      <c r="Q3" s="19">
        <v>16.920000000000002</v>
      </c>
      <c r="R3" s="19">
        <v>-3.25</v>
      </c>
      <c r="S3" s="19">
        <v>2.95</v>
      </c>
      <c r="T3" s="19">
        <v>1.91</v>
      </c>
      <c r="U3" s="19">
        <v>-0.48</v>
      </c>
      <c r="V3" s="19">
        <v>0.55000000000000004</v>
      </c>
      <c r="W3" s="19">
        <v>0.97</v>
      </c>
      <c r="X3" s="19">
        <v>-0.31</v>
      </c>
      <c r="Y3" s="19">
        <v>-2.93</v>
      </c>
      <c r="Z3" s="19">
        <v>0.79</v>
      </c>
      <c r="AA3" s="19">
        <v>58.65</v>
      </c>
      <c r="AD3" s="19">
        <v>1341.12</v>
      </c>
      <c r="AE3" s="19">
        <v>17.07</v>
      </c>
      <c r="AF3" s="19">
        <v>-2.0299999999999998</v>
      </c>
      <c r="AG3" s="19">
        <v>3.6</v>
      </c>
      <c r="AH3" s="19">
        <v>1.91</v>
      </c>
      <c r="AI3" s="19">
        <v>-0.09</v>
      </c>
      <c r="AJ3" s="19">
        <v>0.55000000000000004</v>
      </c>
      <c r="AK3" s="19">
        <v>1.22</v>
      </c>
      <c r="AL3" s="19">
        <v>0.4</v>
      </c>
      <c r="AM3" s="19">
        <v>-2.4300000000000002</v>
      </c>
      <c r="AN3" s="19">
        <v>0.97</v>
      </c>
      <c r="AO3" s="19">
        <v>59.16</v>
      </c>
      <c r="AR3" s="51">
        <v>1322.03</v>
      </c>
      <c r="AS3" s="51">
        <v>16.829999999999998</v>
      </c>
      <c r="AT3" s="51">
        <v>-1.66</v>
      </c>
      <c r="AU3" s="51">
        <v>3.49</v>
      </c>
      <c r="AV3" s="51">
        <v>1.88</v>
      </c>
      <c r="AW3" s="51">
        <v>-0.28000000000000003</v>
      </c>
      <c r="AX3" s="51">
        <v>1.89</v>
      </c>
      <c r="AY3" s="51">
        <v>0</v>
      </c>
      <c r="AZ3" s="51">
        <v>-1.67</v>
      </c>
      <c r="BA3" s="51">
        <v>0.9</v>
      </c>
      <c r="BB3" s="51">
        <v>59</v>
      </c>
      <c r="BE3" s="51">
        <v>1314.98</v>
      </c>
      <c r="BF3" s="51">
        <v>16.739999999999998</v>
      </c>
      <c r="BG3" s="51">
        <v>-2.13</v>
      </c>
      <c r="BH3" s="51">
        <v>3.17</v>
      </c>
      <c r="BI3" s="51">
        <v>1.88</v>
      </c>
      <c r="BJ3" s="51">
        <v>-0.49</v>
      </c>
      <c r="BK3" s="51">
        <v>1.65</v>
      </c>
      <c r="BL3" s="51">
        <v>-0.35</v>
      </c>
      <c r="BM3" s="51">
        <v>-1.96</v>
      </c>
      <c r="BN3" s="51">
        <v>0.8</v>
      </c>
      <c r="BO3" s="51">
        <v>58.7</v>
      </c>
      <c r="BR3" s="51">
        <v>1328.27</v>
      </c>
      <c r="BS3" s="51">
        <v>16.91</v>
      </c>
      <c r="BT3" s="51">
        <v>-1.1299999999999999</v>
      </c>
      <c r="BU3" s="51">
        <v>3.78</v>
      </c>
      <c r="BV3" s="51">
        <v>1.89</v>
      </c>
      <c r="BW3" s="51">
        <v>-0.08</v>
      </c>
      <c r="BX3" s="51">
        <v>2.09</v>
      </c>
      <c r="BY3" s="51">
        <v>0.41</v>
      </c>
      <c r="BZ3" s="51">
        <v>-1.33</v>
      </c>
      <c r="CA3" s="51">
        <v>1</v>
      </c>
      <c r="CB3" s="51">
        <v>59.3</v>
      </c>
      <c r="CE3" s="51">
        <v>1440.78</v>
      </c>
      <c r="CF3" s="51">
        <v>18.399999999999999</v>
      </c>
      <c r="CG3" s="51">
        <v>-1.0900000000000001</v>
      </c>
      <c r="CH3" s="51">
        <v>3.04</v>
      </c>
      <c r="CI3" s="51">
        <v>1.86</v>
      </c>
      <c r="CJ3" s="51">
        <v>-0.43</v>
      </c>
      <c r="CK3" s="51">
        <v>1.61</v>
      </c>
      <c r="CL3" s="51">
        <v>0.11</v>
      </c>
      <c r="CM3" s="51">
        <v>-1.23</v>
      </c>
      <c r="CN3" s="51">
        <v>0.87</v>
      </c>
      <c r="CO3" s="51">
        <v>59.05</v>
      </c>
      <c r="CR3" s="51">
        <v>1429.96</v>
      </c>
      <c r="CS3" s="51">
        <v>18.260000000000002</v>
      </c>
      <c r="CT3" s="51">
        <v>-1.7</v>
      </c>
      <c r="CU3" s="51">
        <v>2.57</v>
      </c>
      <c r="CV3" s="51">
        <v>1.86</v>
      </c>
      <c r="CW3" s="51">
        <v>-0.56999999999999995</v>
      </c>
      <c r="CX3" s="51">
        <v>1.17</v>
      </c>
      <c r="CY3" s="51">
        <v>-0.04</v>
      </c>
      <c r="CZ3" s="51">
        <v>-1.79</v>
      </c>
      <c r="DA3" s="51">
        <v>0.79</v>
      </c>
      <c r="DB3" s="51">
        <v>58.99</v>
      </c>
      <c r="DE3" s="51">
        <v>1449.59</v>
      </c>
      <c r="DF3" s="51">
        <v>18.510000000000002</v>
      </c>
      <c r="DG3" s="51">
        <v>-0.34</v>
      </c>
      <c r="DH3" s="51">
        <v>3.43</v>
      </c>
      <c r="DI3" s="51">
        <v>1.87</v>
      </c>
      <c r="DJ3" s="51">
        <v>-0.3</v>
      </c>
      <c r="DK3" s="51">
        <v>1.97</v>
      </c>
      <c r="DL3" s="51">
        <v>0.41</v>
      </c>
      <c r="DM3" s="51">
        <v>-0.51</v>
      </c>
      <c r="DN3" s="51">
        <v>0.97</v>
      </c>
      <c r="DO3" s="51">
        <v>59.1</v>
      </c>
    </row>
    <row r="4" spans="1:121" s="51" customFormat="1">
      <c r="A4" s="16">
        <v>1972</v>
      </c>
      <c r="B4" s="19">
        <v>1376.27</v>
      </c>
      <c r="C4" s="19">
        <v>17.46</v>
      </c>
      <c r="D4" s="19">
        <v>-1.49</v>
      </c>
      <c r="E4" s="19">
        <v>2.99</v>
      </c>
      <c r="F4" s="19">
        <v>1.84</v>
      </c>
      <c r="G4" s="19">
        <v>-0.48</v>
      </c>
      <c r="H4" s="19">
        <v>0.54</v>
      </c>
      <c r="I4" s="19">
        <v>1.1000000000000001</v>
      </c>
      <c r="J4" s="19">
        <v>-0.08</v>
      </c>
      <c r="K4" s="19">
        <v>-1.42</v>
      </c>
      <c r="L4" s="19">
        <v>1.01</v>
      </c>
      <c r="M4" s="19">
        <v>58.91</v>
      </c>
      <c r="P4" s="19">
        <v>1368.84</v>
      </c>
      <c r="Q4" s="19">
        <v>17.37</v>
      </c>
      <c r="R4" s="19">
        <v>-2.1</v>
      </c>
      <c r="S4" s="19">
        <v>2.7</v>
      </c>
      <c r="T4" s="19">
        <v>1.84</v>
      </c>
      <c r="U4" s="19">
        <v>-0.65</v>
      </c>
      <c r="V4" s="19">
        <v>0.54</v>
      </c>
      <c r="W4" s="19">
        <v>0.98</v>
      </c>
      <c r="X4" s="19">
        <v>-0.35</v>
      </c>
      <c r="Y4" s="19">
        <v>-1.76</v>
      </c>
      <c r="Z4" s="19">
        <v>0.91</v>
      </c>
      <c r="AA4" s="19">
        <v>58.61</v>
      </c>
      <c r="AD4" s="19">
        <v>1382.55</v>
      </c>
      <c r="AE4" s="19">
        <v>17.54</v>
      </c>
      <c r="AF4" s="19">
        <v>-0.74</v>
      </c>
      <c r="AG4" s="19">
        <v>3.29</v>
      </c>
      <c r="AH4" s="19">
        <v>1.84</v>
      </c>
      <c r="AI4" s="19">
        <v>-0.31</v>
      </c>
      <c r="AJ4" s="19">
        <v>0.54</v>
      </c>
      <c r="AK4" s="19">
        <v>1.22</v>
      </c>
      <c r="AL4" s="19">
        <v>0.32</v>
      </c>
      <c r="AM4" s="19">
        <v>-1.06</v>
      </c>
      <c r="AN4" s="19">
        <v>1.1399999999999999</v>
      </c>
      <c r="AO4" s="19">
        <v>59.09</v>
      </c>
      <c r="AR4" s="51">
        <v>1366.59</v>
      </c>
      <c r="AS4" s="51">
        <v>17.34</v>
      </c>
      <c r="AT4" s="51">
        <v>-0.77</v>
      </c>
      <c r="AU4" s="51">
        <v>3.31</v>
      </c>
      <c r="AV4" s="51">
        <v>1.82</v>
      </c>
      <c r="AW4" s="51">
        <v>-0.48</v>
      </c>
      <c r="AX4" s="51">
        <v>1.96</v>
      </c>
      <c r="AY4" s="51">
        <v>-0.08</v>
      </c>
      <c r="AZ4" s="51">
        <v>-0.7</v>
      </c>
      <c r="BA4" s="51">
        <v>1</v>
      </c>
      <c r="BB4" s="51">
        <v>59</v>
      </c>
      <c r="BE4" s="51">
        <v>1358.95</v>
      </c>
      <c r="BF4" s="51">
        <v>17.239999999999998</v>
      </c>
      <c r="BG4" s="51">
        <v>-1.3</v>
      </c>
      <c r="BH4" s="51">
        <v>3.04</v>
      </c>
      <c r="BI4" s="51">
        <v>1.82</v>
      </c>
      <c r="BJ4" s="51">
        <v>-0.65</v>
      </c>
      <c r="BK4" s="51">
        <v>1.75</v>
      </c>
      <c r="BL4" s="51">
        <v>-0.4</v>
      </c>
      <c r="BM4" s="51">
        <v>-1.1000000000000001</v>
      </c>
      <c r="BN4" s="51">
        <v>0.9</v>
      </c>
      <c r="BO4" s="51">
        <v>58.7</v>
      </c>
      <c r="BR4" s="51">
        <v>1373.89</v>
      </c>
      <c r="BS4" s="51">
        <v>17.43</v>
      </c>
      <c r="BT4" s="51">
        <v>-0.21</v>
      </c>
      <c r="BU4" s="51">
        <v>3.64</v>
      </c>
      <c r="BV4" s="51">
        <v>1.83</v>
      </c>
      <c r="BW4" s="51">
        <v>-0.3</v>
      </c>
      <c r="BX4" s="51">
        <v>2.23</v>
      </c>
      <c r="BY4" s="51">
        <v>0.31</v>
      </c>
      <c r="BZ4" s="51">
        <v>-0.31</v>
      </c>
      <c r="CA4" s="51">
        <v>1.1000000000000001</v>
      </c>
      <c r="CB4" s="51">
        <v>59.2</v>
      </c>
      <c r="CE4" s="51">
        <v>1490.05</v>
      </c>
      <c r="CF4" s="51">
        <v>18.940000000000001</v>
      </c>
      <c r="CG4" s="51">
        <v>-0.24</v>
      </c>
      <c r="CH4" s="51">
        <v>3.36</v>
      </c>
      <c r="CI4" s="51">
        <v>1.81</v>
      </c>
      <c r="CJ4" s="51">
        <v>-0.31</v>
      </c>
      <c r="CK4" s="51">
        <v>1.86</v>
      </c>
      <c r="CL4" s="51">
        <v>0</v>
      </c>
      <c r="CM4" s="51">
        <v>-0.26</v>
      </c>
      <c r="CN4" s="51">
        <v>1.01</v>
      </c>
      <c r="CO4" s="51">
        <v>59.11</v>
      </c>
      <c r="CR4" s="51">
        <v>1477.1</v>
      </c>
      <c r="CS4" s="51">
        <v>18.77</v>
      </c>
      <c r="CT4" s="51">
        <v>-1.04</v>
      </c>
      <c r="CU4" s="51">
        <v>2.92</v>
      </c>
      <c r="CV4" s="51">
        <v>1.81</v>
      </c>
      <c r="CW4" s="51">
        <v>-0.45</v>
      </c>
      <c r="CX4" s="51">
        <v>1.44</v>
      </c>
      <c r="CY4" s="51">
        <v>-0.18</v>
      </c>
      <c r="CZ4" s="51">
        <v>-1.03</v>
      </c>
      <c r="DA4" s="51">
        <v>0.91</v>
      </c>
      <c r="DB4" s="51">
        <v>59.04</v>
      </c>
      <c r="DE4" s="51">
        <v>1501.99</v>
      </c>
      <c r="DF4" s="51">
        <v>19.09</v>
      </c>
      <c r="DG4" s="51">
        <v>0.63</v>
      </c>
      <c r="DH4" s="51">
        <v>3.92</v>
      </c>
      <c r="DI4" s="51">
        <v>1.81</v>
      </c>
      <c r="DJ4" s="51">
        <v>-0.16</v>
      </c>
      <c r="DK4" s="51">
        <v>2.4</v>
      </c>
      <c r="DL4" s="51">
        <v>0.28000000000000003</v>
      </c>
      <c r="DM4" s="51">
        <v>0.57999999999999996</v>
      </c>
      <c r="DN4" s="51">
        <v>1.1200000000000001</v>
      </c>
      <c r="DO4" s="51">
        <v>59.22</v>
      </c>
    </row>
    <row r="5" spans="1:121" s="51" customFormat="1">
      <c r="A5" s="16">
        <v>1973</v>
      </c>
      <c r="B5" s="19">
        <v>1416.51</v>
      </c>
      <c r="C5" s="19">
        <v>17.920000000000002</v>
      </c>
      <c r="D5" s="19">
        <v>0.3</v>
      </c>
      <c r="E5" s="19">
        <v>2.88</v>
      </c>
      <c r="F5" s="19">
        <v>1.72</v>
      </c>
      <c r="G5" s="19">
        <v>-0.45</v>
      </c>
      <c r="H5" s="19">
        <v>0.52</v>
      </c>
      <c r="I5" s="19">
        <v>1.1000000000000001</v>
      </c>
      <c r="J5" s="19">
        <v>0.1</v>
      </c>
      <c r="K5" s="19">
        <v>0.21</v>
      </c>
      <c r="L5" s="19">
        <v>1.19</v>
      </c>
      <c r="M5" s="19">
        <v>58.94</v>
      </c>
      <c r="P5" s="19">
        <v>1408.66</v>
      </c>
      <c r="Q5" s="19">
        <v>17.82</v>
      </c>
      <c r="R5" s="19">
        <v>-0.4</v>
      </c>
      <c r="S5" s="19">
        <v>2.54</v>
      </c>
      <c r="T5" s="19">
        <v>1.72</v>
      </c>
      <c r="U5" s="19">
        <v>-0.67</v>
      </c>
      <c r="V5" s="19">
        <v>0.52</v>
      </c>
      <c r="W5" s="19">
        <v>0.97</v>
      </c>
      <c r="X5" s="19">
        <v>-0.16</v>
      </c>
      <c r="Y5" s="19">
        <v>-0.25</v>
      </c>
      <c r="Z5" s="19">
        <v>1.04</v>
      </c>
      <c r="AA5" s="19">
        <v>58.74</v>
      </c>
      <c r="AD5" s="19">
        <v>1423.81</v>
      </c>
      <c r="AE5" s="19">
        <v>18.010000000000002</v>
      </c>
      <c r="AF5" s="19">
        <v>1.05</v>
      </c>
      <c r="AG5" s="19">
        <v>3.26</v>
      </c>
      <c r="AH5" s="19">
        <v>1.72</v>
      </c>
      <c r="AI5" s="19">
        <v>-0.21</v>
      </c>
      <c r="AJ5" s="19">
        <v>0.52</v>
      </c>
      <c r="AK5" s="19">
        <v>1.23</v>
      </c>
      <c r="AL5" s="19">
        <v>0.41</v>
      </c>
      <c r="AM5" s="19">
        <v>0.64</v>
      </c>
      <c r="AN5" s="19">
        <v>1.41</v>
      </c>
      <c r="AO5" s="19">
        <v>59.04</v>
      </c>
      <c r="AR5" s="51">
        <v>1411.04</v>
      </c>
      <c r="AS5" s="51">
        <v>17.850000000000001</v>
      </c>
      <c r="AT5" s="51">
        <v>0.7</v>
      </c>
      <c r="AU5" s="51">
        <v>3.2</v>
      </c>
      <c r="AV5" s="51">
        <v>1.71</v>
      </c>
      <c r="AW5" s="51">
        <v>-0.43</v>
      </c>
      <c r="AX5" s="51">
        <v>1.92</v>
      </c>
      <c r="AY5" s="51">
        <v>0.11</v>
      </c>
      <c r="AZ5" s="51">
        <v>0.56999999999999995</v>
      </c>
      <c r="BA5" s="51">
        <v>1.1000000000000001</v>
      </c>
      <c r="BB5" s="51">
        <v>59</v>
      </c>
      <c r="BE5" s="51">
        <v>1403.41</v>
      </c>
      <c r="BF5" s="51">
        <v>17.75</v>
      </c>
      <c r="BG5" s="51">
        <v>0.18</v>
      </c>
      <c r="BH5" s="51">
        <v>2.9</v>
      </c>
      <c r="BI5" s="51">
        <v>1.71</v>
      </c>
      <c r="BJ5" s="51">
        <v>-0.66</v>
      </c>
      <c r="BK5" s="51">
        <v>1.72</v>
      </c>
      <c r="BL5" s="51">
        <v>-0.16</v>
      </c>
      <c r="BM5" s="51">
        <v>0.15</v>
      </c>
      <c r="BN5" s="51">
        <v>1</v>
      </c>
      <c r="BO5" s="51">
        <v>58.7</v>
      </c>
      <c r="BR5" s="51">
        <v>1418.34</v>
      </c>
      <c r="BS5" s="51">
        <v>17.940000000000001</v>
      </c>
      <c r="BT5" s="51">
        <v>1.24</v>
      </c>
      <c r="BU5" s="51">
        <v>3.5</v>
      </c>
      <c r="BV5" s="51">
        <v>1.71</v>
      </c>
      <c r="BW5" s="51">
        <v>-0.2</v>
      </c>
      <c r="BX5" s="51">
        <v>2.12</v>
      </c>
      <c r="BY5" s="51">
        <v>0.48</v>
      </c>
      <c r="BZ5" s="51">
        <v>0.99</v>
      </c>
      <c r="CA5" s="51">
        <v>1.3</v>
      </c>
      <c r="CB5" s="51">
        <v>59.1</v>
      </c>
      <c r="CE5" s="51">
        <v>1536.09</v>
      </c>
      <c r="CF5" s="51">
        <v>19.46</v>
      </c>
      <c r="CG5" s="51">
        <v>1.38</v>
      </c>
      <c r="CH5" s="51">
        <v>3.04</v>
      </c>
      <c r="CI5" s="51">
        <v>1.7</v>
      </c>
      <c r="CJ5" s="51">
        <v>-0.39</v>
      </c>
      <c r="CK5" s="51">
        <v>1.73</v>
      </c>
      <c r="CL5" s="51">
        <v>0.21</v>
      </c>
      <c r="CM5" s="51">
        <v>1.17</v>
      </c>
      <c r="CN5" s="51">
        <v>1.1499999999999999</v>
      </c>
      <c r="CO5" s="51">
        <v>59.19</v>
      </c>
      <c r="CR5" s="51">
        <v>1521.2</v>
      </c>
      <c r="CS5" s="51">
        <v>19.27</v>
      </c>
      <c r="CT5" s="51">
        <v>0.51</v>
      </c>
      <c r="CU5" s="51">
        <v>2.62</v>
      </c>
      <c r="CV5" s="51">
        <v>1.7</v>
      </c>
      <c r="CW5" s="51">
        <v>-0.57999999999999996</v>
      </c>
      <c r="CX5" s="51">
        <v>1.35</v>
      </c>
      <c r="CY5" s="51">
        <v>-0.06</v>
      </c>
      <c r="CZ5" s="51">
        <v>0.35</v>
      </c>
      <c r="DA5" s="51">
        <v>1.02</v>
      </c>
      <c r="DB5" s="51">
        <v>59.07</v>
      </c>
      <c r="DE5" s="51">
        <v>1549.54</v>
      </c>
      <c r="DF5" s="51">
        <v>19.63</v>
      </c>
      <c r="DG5" s="51">
        <v>2.36</v>
      </c>
      <c r="DH5" s="51">
        <v>3.46</v>
      </c>
      <c r="DI5" s="51">
        <v>1.71</v>
      </c>
      <c r="DJ5" s="51">
        <v>-0.21</v>
      </c>
      <c r="DK5" s="51">
        <v>2.11</v>
      </c>
      <c r="DL5" s="51">
        <v>0.48</v>
      </c>
      <c r="DM5" s="51">
        <v>2.11</v>
      </c>
      <c r="DN5" s="51">
        <v>1.35</v>
      </c>
      <c r="DO5" s="51">
        <v>59.37</v>
      </c>
    </row>
    <row r="6" spans="1:121" s="51" customFormat="1">
      <c r="A6" s="16">
        <v>1974</v>
      </c>
      <c r="B6" s="19">
        <v>1445.86</v>
      </c>
      <c r="C6" s="19">
        <v>18.329999999999998</v>
      </c>
      <c r="D6" s="19">
        <v>-0.85</v>
      </c>
      <c r="E6" s="19">
        <v>2.0499999999999998</v>
      </c>
      <c r="F6" s="19">
        <v>1.51</v>
      </c>
      <c r="G6" s="19">
        <v>-1.06</v>
      </c>
      <c r="H6" s="19">
        <v>0.51</v>
      </c>
      <c r="I6" s="19">
        <v>1.0900000000000001</v>
      </c>
      <c r="J6" s="19">
        <v>-0.6</v>
      </c>
      <c r="K6" s="19">
        <v>-0.25</v>
      </c>
      <c r="L6" s="19">
        <v>1.51</v>
      </c>
      <c r="M6" s="19">
        <v>58.81</v>
      </c>
      <c r="P6" s="19">
        <v>1437.06</v>
      </c>
      <c r="Q6" s="19">
        <v>18.22</v>
      </c>
      <c r="R6" s="19">
        <v>-1.72</v>
      </c>
      <c r="S6" s="19">
        <v>1.72</v>
      </c>
      <c r="T6" s="19">
        <v>1.51</v>
      </c>
      <c r="U6" s="19">
        <v>-1.25</v>
      </c>
      <c r="V6" s="19">
        <v>0.51</v>
      </c>
      <c r="W6" s="19">
        <v>0.96</v>
      </c>
      <c r="X6" s="19">
        <v>-0.89</v>
      </c>
      <c r="Y6" s="19">
        <v>-0.83</v>
      </c>
      <c r="Z6" s="19">
        <v>1.21</v>
      </c>
      <c r="AA6" s="19">
        <v>58.7</v>
      </c>
      <c r="AD6" s="19">
        <v>1454.89</v>
      </c>
      <c r="AE6" s="19">
        <v>18.440000000000001</v>
      </c>
      <c r="AF6" s="19">
        <v>-0.05</v>
      </c>
      <c r="AG6" s="19">
        <v>2.41</v>
      </c>
      <c r="AH6" s="19">
        <v>1.51</v>
      </c>
      <c r="AI6" s="19">
        <v>-0.84</v>
      </c>
      <c r="AJ6" s="19">
        <v>0.51</v>
      </c>
      <c r="AK6" s="19">
        <v>1.24</v>
      </c>
      <c r="AL6" s="19">
        <v>-0.31</v>
      </c>
      <c r="AM6" s="19">
        <v>0.26</v>
      </c>
      <c r="AN6" s="19">
        <v>1.77</v>
      </c>
      <c r="AO6" s="19">
        <v>58.87</v>
      </c>
      <c r="AR6" s="51">
        <v>1443.76</v>
      </c>
      <c r="AS6" s="51">
        <v>18.3</v>
      </c>
      <c r="AT6" s="51">
        <v>-0.7</v>
      </c>
      <c r="AU6" s="51">
        <v>2.2999999999999998</v>
      </c>
      <c r="AV6" s="51">
        <v>1.5</v>
      </c>
      <c r="AW6" s="51">
        <v>-1.06</v>
      </c>
      <c r="AX6" s="51">
        <v>1.86</v>
      </c>
      <c r="AY6" s="51">
        <v>-0.69</v>
      </c>
      <c r="AZ6" s="51">
        <v>-0.01</v>
      </c>
      <c r="BA6" s="51">
        <v>1.4</v>
      </c>
      <c r="BB6" s="51">
        <v>58.8</v>
      </c>
      <c r="BE6" s="51">
        <v>1436.16</v>
      </c>
      <c r="BF6" s="51">
        <v>18.21</v>
      </c>
      <c r="BG6" s="51">
        <v>-1.23</v>
      </c>
      <c r="BH6" s="51">
        <v>1.99</v>
      </c>
      <c r="BI6" s="51">
        <v>1.5</v>
      </c>
      <c r="BJ6" s="51">
        <v>-1.28</v>
      </c>
      <c r="BK6" s="51">
        <v>1.64</v>
      </c>
      <c r="BL6" s="51">
        <v>-0.98</v>
      </c>
      <c r="BM6" s="51">
        <v>-0.46</v>
      </c>
      <c r="BN6" s="51">
        <v>1.2</v>
      </c>
      <c r="BO6" s="51">
        <v>58.6</v>
      </c>
      <c r="BR6" s="51">
        <v>1451.39</v>
      </c>
      <c r="BS6" s="51">
        <v>18.399999999999999</v>
      </c>
      <c r="BT6" s="51">
        <v>-0.18</v>
      </c>
      <c r="BU6" s="51">
        <v>2.6</v>
      </c>
      <c r="BV6" s="51">
        <v>1.5</v>
      </c>
      <c r="BW6" s="51">
        <v>-0.84</v>
      </c>
      <c r="BX6" s="51">
        <v>2.06</v>
      </c>
      <c r="BY6" s="51">
        <v>-0.38</v>
      </c>
      <c r="BZ6" s="51">
        <v>0.41</v>
      </c>
      <c r="CA6" s="51">
        <v>1.7</v>
      </c>
      <c r="CB6" s="51">
        <v>58.9</v>
      </c>
      <c r="CE6" s="51">
        <v>1577.36</v>
      </c>
      <c r="CF6" s="51">
        <v>19.97</v>
      </c>
      <c r="CG6" s="51">
        <v>-0.37</v>
      </c>
      <c r="CH6" s="51">
        <v>2.61</v>
      </c>
      <c r="CI6" s="51">
        <v>1.5</v>
      </c>
      <c r="CJ6" s="51">
        <v>-0.62</v>
      </c>
      <c r="CK6" s="51">
        <v>1.73</v>
      </c>
      <c r="CL6" s="51">
        <v>-1.19</v>
      </c>
      <c r="CM6" s="51">
        <v>0.81</v>
      </c>
      <c r="CN6" s="51">
        <v>1.44</v>
      </c>
      <c r="CO6" s="51">
        <v>59.28</v>
      </c>
      <c r="CR6" s="51">
        <v>1560.52</v>
      </c>
      <c r="CS6" s="51">
        <v>19.760000000000002</v>
      </c>
      <c r="CT6" s="51">
        <v>-1.18</v>
      </c>
      <c r="CU6" s="51">
        <v>2.2200000000000002</v>
      </c>
      <c r="CV6" s="51">
        <v>1.5</v>
      </c>
      <c r="CW6" s="51">
        <v>-0.81</v>
      </c>
      <c r="CX6" s="51">
        <v>1.39</v>
      </c>
      <c r="CY6" s="51">
        <v>-1.54</v>
      </c>
      <c r="CZ6" s="51">
        <v>0.1</v>
      </c>
      <c r="DA6" s="51">
        <v>1.17</v>
      </c>
      <c r="DB6" s="51">
        <v>59.1</v>
      </c>
      <c r="DE6" s="51">
        <v>1590.15</v>
      </c>
      <c r="DF6" s="51">
        <v>20.14</v>
      </c>
      <c r="DG6" s="51">
        <v>0.7</v>
      </c>
      <c r="DH6" s="51">
        <v>3.04</v>
      </c>
      <c r="DI6" s="51">
        <v>1.5</v>
      </c>
      <c r="DJ6" s="51">
        <v>-0.42</v>
      </c>
      <c r="DK6" s="51">
        <v>2.11</v>
      </c>
      <c r="DL6" s="51">
        <v>-0.85</v>
      </c>
      <c r="DM6" s="51">
        <v>1.84</v>
      </c>
      <c r="DN6" s="51">
        <v>1.7</v>
      </c>
      <c r="DO6" s="51">
        <v>59.51</v>
      </c>
    </row>
    <row r="7" spans="1:121" s="51" customFormat="1">
      <c r="A7" s="16">
        <v>1975</v>
      </c>
      <c r="B7" s="19">
        <v>1471.34</v>
      </c>
      <c r="C7" s="19">
        <v>18.75</v>
      </c>
      <c r="D7" s="19">
        <v>-3.45</v>
      </c>
      <c r="E7" s="19">
        <v>1.75</v>
      </c>
      <c r="F7" s="19">
        <v>1.29</v>
      </c>
      <c r="G7" s="19">
        <v>-1.1399999999999999</v>
      </c>
      <c r="H7" s="19">
        <v>0.5</v>
      </c>
      <c r="I7" s="19">
        <v>1.1000000000000001</v>
      </c>
      <c r="J7" s="19">
        <v>-1.82</v>
      </c>
      <c r="K7" s="19">
        <v>-1.63</v>
      </c>
      <c r="L7" s="19">
        <v>1.83</v>
      </c>
      <c r="M7" s="19">
        <v>58.69</v>
      </c>
      <c r="P7" s="19">
        <v>1461.21</v>
      </c>
      <c r="Q7" s="19">
        <v>18.62</v>
      </c>
      <c r="R7" s="19">
        <v>-4.4800000000000004</v>
      </c>
      <c r="S7" s="19">
        <v>1.42</v>
      </c>
      <c r="T7" s="19">
        <v>1.29</v>
      </c>
      <c r="U7" s="19">
        <v>-1.33</v>
      </c>
      <c r="V7" s="19">
        <v>0.5</v>
      </c>
      <c r="W7" s="19">
        <v>0.96</v>
      </c>
      <c r="X7" s="19">
        <v>-2.14</v>
      </c>
      <c r="Y7" s="19">
        <v>-2.34</v>
      </c>
      <c r="Z7" s="19">
        <v>1.41</v>
      </c>
      <c r="AA7" s="19">
        <v>58.63</v>
      </c>
      <c r="AD7" s="19">
        <v>1482.35</v>
      </c>
      <c r="AE7" s="19">
        <v>18.89</v>
      </c>
      <c r="AF7" s="19">
        <v>-2.5299999999999998</v>
      </c>
      <c r="AG7" s="19">
        <v>2.1</v>
      </c>
      <c r="AH7" s="19">
        <v>1.3</v>
      </c>
      <c r="AI7" s="19">
        <v>-0.94</v>
      </c>
      <c r="AJ7" s="19">
        <v>0.5</v>
      </c>
      <c r="AK7" s="19">
        <v>1.25</v>
      </c>
      <c r="AL7" s="19">
        <v>-1.52</v>
      </c>
      <c r="AM7" s="19">
        <v>-1.02</v>
      </c>
      <c r="AN7" s="19">
        <v>2.19</v>
      </c>
      <c r="AO7" s="19">
        <v>58.78</v>
      </c>
      <c r="AR7" s="51">
        <v>1473.27</v>
      </c>
      <c r="AS7" s="51">
        <v>18.78</v>
      </c>
      <c r="AT7" s="51">
        <v>-3.58</v>
      </c>
      <c r="AU7" s="51">
        <v>2.02</v>
      </c>
      <c r="AV7" s="51">
        <v>1.29</v>
      </c>
      <c r="AW7" s="51">
        <v>-1.1599999999999999</v>
      </c>
      <c r="AX7" s="51">
        <v>1.89</v>
      </c>
      <c r="AY7" s="51">
        <v>-1.83</v>
      </c>
      <c r="AZ7" s="51">
        <v>-1.74</v>
      </c>
      <c r="BA7" s="51">
        <v>1.6</v>
      </c>
      <c r="BB7" s="51">
        <v>58.6</v>
      </c>
      <c r="BE7" s="51">
        <v>1465.21</v>
      </c>
      <c r="BF7" s="51">
        <v>18.670000000000002</v>
      </c>
      <c r="BG7" s="51">
        <v>-4.0999999999999996</v>
      </c>
      <c r="BH7" s="51">
        <v>1.73</v>
      </c>
      <c r="BI7" s="51">
        <v>1.29</v>
      </c>
      <c r="BJ7" s="51">
        <v>-1.36</v>
      </c>
      <c r="BK7" s="51">
        <v>1.68</v>
      </c>
      <c r="BL7" s="51">
        <v>-2.13</v>
      </c>
      <c r="BM7" s="51">
        <v>-2.1800000000000002</v>
      </c>
      <c r="BN7" s="51">
        <v>1.3</v>
      </c>
      <c r="BO7" s="51">
        <v>58.6</v>
      </c>
      <c r="BR7" s="51">
        <v>1481.13</v>
      </c>
      <c r="BS7" s="51">
        <v>18.88</v>
      </c>
      <c r="BT7" s="51">
        <v>-3.03</v>
      </c>
      <c r="BU7" s="51">
        <v>2.3199999999999998</v>
      </c>
      <c r="BV7" s="51">
        <v>1.29</v>
      </c>
      <c r="BW7" s="51">
        <v>-0.94</v>
      </c>
      <c r="BX7" s="51">
        <v>2.09</v>
      </c>
      <c r="BY7" s="51">
        <v>-1.53</v>
      </c>
      <c r="BZ7" s="51">
        <v>-1.3</v>
      </c>
      <c r="CA7" s="51">
        <v>2</v>
      </c>
      <c r="CB7" s="51">
        <v>58.7</v>
      </c>
      <c r="CE7" s="51">
        <v>1606.44</v>
      </c>
      <c r="CF7" s="51">
        <v>20.420000000000002</v>
      </c>
      <c r="CG7" s="51">
        <v>-3</v>
      </c>
      <c r="CH7" s="51">
        <v>1.84</v>
      </c>
      <c r="CI7" s="51">
        <v>1.29</v>
      </c>
      <c r="CJ7" s="51">
        <v>-0.8</v>
      </c>
      <c r="CK7" s="51">
        <v>1.35</v>
      </c>
      <c r="CL7" s="51">
        <v>-3.32</v>
      </c>
      <c r="CM7" s="51">
        <v>0.32</v>
      </c>
      <c r="CN7" s="51">
        <v>1.71</v>
      </c>
      <c r="CO7" s="51">
        <v>59.39</v>
      </c>
      <c r="CR7" s="51">
        <v>1589.32</v>
      </c>
      <c r="CS7" s="51">
        <v>20.2</v>
      </c>
      <c r="CT7" s="51">
        <v>-3.91</v>
      </c>
      <c r="CU7" s="51">
        <v>1.43</v>
      </c>
      <c r="CV7" s="51">
        <v>1.29</v>
      </c>
      <c r="CW7" s="51">
        <v>-0.99</v>
      </c>
      <c r="CX7" s="51">
        <v>0.99</v>
      </c>
      <c r="CY7" s="51">
        <v>-3.73</v>
      </c>
      <c r="CZ7" s="51">
        <v>-0.5</v>
      </c>
      <c r="DA7" s="51">
        <v>1.33</v>
      </c>
      <c r="DB7" s="51">
        <v>59.15</v>
      </c>
      <c r="DE7" s="51">
        <v>1621.44</v>
      </c>
      <c r="DF7" s="51">
        <v>20.61</v>
      </c>
      <c r="DG7" s="51">
        <v>-1.93</v>
      </c>
      <c r="DH7" s="51">
        <v>2.2999999999999998</v>
      </c>
      <c r="DI7" s="51">
        <v>1.29</v>
      </c>
      <c r="DJ7" s="51">
        <v>-0.61</v>
      </c>
      <c r="DK7" s="51">
        <v>1.77</v>
      </c>
      <c r="DL7" s="51">
        <v>-2.93</v>
      </c>
      <c r="DM7" s="51">
        <v>1.33</v>
      </c>
      <c r="DN7" s="51">
        <v>2.0699999999999998</v>
      </c>
      <c r="DO7" s="51">
        <v>59.67</v>
      </c>
    </row>
    <row r="8" spans="1:121" s="51" customFormat="1">
      <c r="A8" s="16">
        <v>1976</v>
      </c>
      <c r="B8" s="19">
        <v>1501.94</v>
      </c>
      <c r="C8" s="19">
        <v>19.2</v>
      </c>
      <c r="D8" s="19">
        <v>-0.69</v>
      </c>
      <c r="E8" s="19">
        <v>2.06</v>
      </c>
      <c r="F8" s="19">
        <v>1.22</v>
      </c>
      <c r="G8" s="19">
        <v>-0.75</v>
      </c>
      <c r="H8" s="19">
        <v>0.49</v>
      </c>
      <c r="I8" s="19">
        <v>1.1000000000000001</v>
      </c>
      <c r="J8" s="19">
        <v>-0.83</v>
      </c>
      <c r="K8" s="19">
        <v>0.13</v>
      </c>
      <c r="L8" s="19">
        <v>2.12</v>
      </c>
      <c r="M8" s="19">
        <v>58.7</v>
      </c>
      <c r="P8" s="19">
        <v>1489.89</v>
      </c>
      <c r="Q8" s="19">
        <v>19.05</v>
      </c>
      <c r="R8" s="19">
        <v>-1.91</v>
      </c>
      <c r="S8" s="19">
        <v>1.72</v>
      </c>
      <c r="T8" s="19">
        <v>1.22</v>
      </c>
      <c r="U8" s="19">
        <v>-0.94</v>
      </c>
      <c r="V8" s="19">
        <v>0.49</v>
      </c>
      <c r="W8" s="19">
        <v>0.96</v>
      </c>
      <c r="X8" s="19">
        <v>-1.2</v>
      </c>
      <c r="Y8" s="19">
        <v>-0.7</v>
      </c>
      <c r="Z8" s="19">
        <v>1.62</v>
      </c>
      <c r="AA8" s="19">
        <v>58.62</v>
      </c>
      <c r="AD8" s="19">
        <v>1515.24</v>
      </c>
      <c r="AE8" s="19">
        <v>19.37</v>
      </c>
      <c r="AF8" s="19">
        <v>0.38</v>
      </c>
      <c r="AG8" s="19">
        <v>2.41</v>
      </c>
      <c r="AH8" s="19">
        <v>1.22</v>
      </c>
      <c r="AI8" s="19">
        <v>-0.55000000000000004</v>
      </c>
      <c r="AJ8" s="19">
        <v>0.49</v>
      </c>
      <c r="AK8" s="19">
        <v>1.25</v>
      </c>
      <c r="AL8" s="19">
        <v>-0.49</v>
      </c>
      <c r="AM8" s="19">
        <v>0.87</v>
      </c>
      <c r="AN8" s="19">
        <v>2.56</v>
      </c>
      <c r="AO8" s="19">
        <v>58.86</v>
      </c>
      <c r="AR8" s="51">
        <v>1508.57</v>
      </c>
      <c r="AS8" s="51">
        <v>19.29</v>
      </c>
      <c r="AT8" s="51">
        <v>-1.1399999999999999</v>
      </c>
      <c r="AU8" s="51">
        <v>2.36</v>
      </c>
      <c r="AV8" s="51">
        <v>1.22</v>
      </c>
      <c r="AW8" s="51">
        <v>-0.77</v>
      </c>
      <c r="AX8" s="51">
        <v>1.91</v>
      </c>
      <c r="AY8" s="51">
        <v>-0.66</v>
      </c>
      <c r="AZ8" s="51">
        <v>-0.48</v>
      </c>
      <c r="BA8" s="51">
        <v>1.9</v>
      </c>
      <c r="BB8" s="51">
        <v>58.6</v>
      </c>
      <c r="BE8" s="51">
        <v>1499.44</v>
      </c>
      <c r="BF8" s="51">
        <v>19.170000000000002</v>
      </c>
      <c r="BG8" s="51">
        <v>-1.73</v>
      </c>
      <c r="BH8" s="51">
        <v>2.06</v>
      </c>
      <c r="BI8" s="51">
        <v>1.22</v>
      </c>
      <c r="BJ8" s="51">
        <v>-0.96</v>
      </c>
      <c r="BK8" s="51">
        <v>1.69</v>
      </c>
      <c r="BL8" s="51">
        <v>-0.98</v>
      </c>
      <c r="BM8" s="51">
        <v>-0.98</v>
      </c>
      <c r="BN8" s="51">
        <v>1.5</v>
      </c>
      <c r="BO8" s="51">
        <v>58.5</v>
      </c>
      <c r="BR8" s="51">
        <v>1517.67</v>
      </c>
      <c r="BS8" s="51">
        <v>19.41</v>
      </c>
      <c r="BT8" s="51">
        <v>-0.53</v>
      </c>
      <c r="BU8" s="51">
        <v>2.7</v>
      </c>
      <c r="BV8" s="51">
        <v>1.22</v>
      </c>
      <c r="BW8" s="51">
        <v>-0.57999999999999996</v>
      </c>
      <c r="BX8" s="51">
        <v>2.19</v>
      </c>
      <c r="BY8" s="51">
        <v>-0.33</v>
      </c>
      <c r="BZ8" s="51">
        <v>0</v>
      </c>
      <c r="CA8" s="51">
        <v>2.2999999999999998</v>
      </c>
      <c r="CB8" s="51">
        <v>58.8</v>
      </c>
      <c r="CE8" s="51">
        <v>1640.28</v>
      </c>
      <c r="CF8" s="51">
        <v>20.94</v>
      </c>
      <c r="CG8" s="51">
        <v>-0.28999999999999998</v>
      </c>
      <c r="CH8" s="51">
        <v>2.1</v>
      </c>
      <c r="CI8" s="51">
        <v>1.22</v>
      </c>
      <c r="CJ8" s="51">
        <v>-0.7</v>
      </c>
      <c r="CK8" s="51">
        <v>1.57</v>
      </c>
      <c r="CL8" s="51">
        <v>-2.48</v>
      </c>
      <c r="CM8" s="51">
        <v>2.19</v>
      </c>
      <c r="CN8" s="51">
        <v>1.98</v>
      </c>
      <c r="CO8" s="51">
        <v>59.52</v>
      </c>
      <c r="CR8" s="51">
        <v>1622.18</v>
      </c>
      <c r="CS8" s="51">
        <v>20.71</v>
      </c>
      <c r="CT8" s="51">
        <v>-1.3</v>
      </c>
      <c r="CU8" s="51">
        <v>1.69</v>
      </c>
      <c r="CV8" s="51">
        <v>1.22</v>
      </c>
      <c r="CW8" s="51">
        <v>-0.89</v>
      </c>
      <c r="CX8" s="51">
        <v>1.21</v>
      </c>
      <c r="CY8" s="51">
        <v>-2.95</v>
      </c>
      <c r="CZ8" s="51">
        <v>1.3</v>
      </c>
      <c r="DA8" s="51">
        <v>1.51</v>
      </c>
      <c r="DB8" s="51">
        <v>59.23</v>
      </c>
      <c r="DE8" s="51">
        <v>1657.15</v>
      </c>
      <c r="DF8" s="51">
        <v>21.15</v>
      </c>
      <c r="DG8" s="51">
        <v>0.81</v>
      </c>
      <c r="DH8" s="51">
        <v>2.52</v>
      </c>
      <c r="DI8" s="51">
        <v>1.22</v>
      </c>
      <c r="DJ8" s="51">
        <v>-0.51</v>
      </c>
      <c r="DK8" s="51">
        <v>1.95</v>
      </c>
      <c r="DL8" s="51">
        <v>-2.04</v>
      </c>
      <c r="DM8" s="51">
        <v>3.21</v>
      </c>
      <c r="DN8" s="51">
        <v>2.42</v>
      </c>
      <c r="DO8" s="51">
        <v>59.84</v>
      </c>
    </row>
    <row r="9" spans="1:121" s="51" customFormat="1">
      <c r="A9" s="16">
        <v>1977</v>
      </c>
      <c r="B9" s="19">
        <v>1537.25</v>
      </c>
      <c r="C9" s="19">
        <v>19.68</v>
      </c>
      <c r="D9" s="19">
        <v>0.27</v>
      </c>
      <c r="E9" s="19">
        <v>2.33</v>
      </c>
      <c r="F9" s="19">
        <v>1.23</v>
      </c>
      <c r="G9" s="19">
        <v>-0.49</v>
      </c>
      <c r="H9" s="19">
        <v>0.49</v>
      </c>
      <c r="I9" s="19">
        <v>1.1000000000000001</v>
      </c>
      <c r="J9" s="19">
        <v>-0.72</v>
      </c>
      <c r="K9" s="19">
        <v>0.99</v>
      </c>
      <c r="L9" s="19">
        <v>2.34</v>
      </c>
      <c r="M9" s="19">
        <v>58.76</v>
      </c>
      <c r="P9" s="19">
        <v>1522.81</v>
      </c>
      <c r="Q9" s="19">
        <v>19.5</v>
      </c>
      <c r="R9" s="19">
        <v>-1.1200000000000001</v>
      </c>
      <c r="S9" s="19">
        <v>1.97</v>
      </c>
      <c r="T9" s="19">
        <v>1.23</v>
      </c>
      <c r="U9" s="19">
        <v>-0.7</v>
      </c>
      <c r="V9" s="19">
        <v>0.49</v>
      </c>
      <c r="W9" s="19">
        <v>0.95</v>
      </c>
      <c r="X9" s="19">
        <v>-1.1399999999999999</v>
      </c>
      <c r="Y9" s="19">
        <v>0.01</v>
      </c>
      <c r="Z9" s="19">
        <v>1.78</v>
      </c>
      <c r="AA9" s="19">
        <v>58.66</v>
      </c>
      <c r="AD9" s="19">
        <v>1553.16</v>
      </c>
      <c r="AE9" s="19">
        <v>19.88</v>
      </c>
      <c r="AF9" s="19">
        <v>1.57</v>
      </c>
      <c r="AG9" s="19">
        <v>2.67</v>
      </c>
      <c r="AH9" s="19">
        <v>1.23</v>
      </c>
      <c r="AI9" s="19">
        <v>-0.3</v>
      </c>
      <c r="AJ9" s="19">
        <v>0.49</v>
      </c>
      <c r="AK9" s="19">
        <v>1.25</v>
      </c>
      <c r="AL9" s="19">
        <v>-0.28000000000000003</v>
      </c>
      <c r="AM9" s="19">
        <v>1.85</v>
      </c>
      <c r="AN9" s="19">
        <v>2.95</v>
      </c>
      <c r="AO9" s="19">
        <v>58.96</v>
      </c>
      <c r="AR9" s="51">
        <v>1549.01</v>
      </c>
      <c r="AS9" s="51">
        <v>19.829999999999998</v>
      </c>
      <c r="AT9" s="51">
        <v>-0.49</v>
      </c>
      <c r="AU9" s="51">
        <v>2.62</v>
      </c>
      <c r="AV9" s="51">
        <v>1.22</v>
      </c>
      <c r="AW9" s="51">
        <v>-0.47</v>
      </c>
      <c r="AX9" s="51">
        <v>1.88</v>
      </c>
      <c r="AY9" s="51">
        <v>-0.48</v>
      </c>
      <c r="AZ9" s="51">
        <v>-0.03</v>
      </c>
      <c r="BA9" s="51">
        <v>2.1</v>
      </c>
      <c r="BB9" s="51">
        <v>58.7</v>
      </c>
      <c r="BE9" s="51">
        <v>1538.41</v>
      </c>
      <c r="BF9" s="51">
        <v>19.7</v>
      </c>
      <c r="BG9" s="51">
        <v>-1.04</v>
      </c>
      <c r="BH9" s="51">
        <v>2.3199999999999998</v>
      </c>
      <c r="BI9" s="51">
        <v>1.22</v>
      </c>
      <c r="BJ9" s="51">
        <v>-0.65</v>
      </c>
      <c r="BK9" s="51">
        <v>1.63</v>
      </c>
      <c r="BL9" s="51">
        <v>-0.85</v>
      </c>
      <c r="BM9" s="51">
        <v>-0.4</v>
      </c>
      <c r="BN9" s="51">
        <v>1.6</v>
      </c>
      <c r="BO9" s="51">
        <v>58.6</v>
      </c>
      <c r="BR9" s="51">
        <v>1557.57</v>
      </c>
      <c r="BS9" s="51">
        <v>19.940000000000001</v>
      </c>
      <c r="BT9" s="51">
        <v>0.19</v>
      </c>
      <c r="BU9" s="51">
        <v>2.92</v>
      </c>
      <c r="BV9" s="51">
        <v>1.22</v>
      </c>
      <c r="BW9" s="51">
        <v>-0.28999999999999998</v>
      </c>
      <c r="BX9" s="51">
        <v>2.11</v>
      </c>
      <c r="BY9" s="51">
        <v>-0.1</v>
      </c>
      <c r="BZ9" s="51">
        <v>0.55000000000000004</v>
      </c>
      <c r="CA9" s="51">
        <v>2.6</v>
      </c>
      <c r="CB9" s="51">
        <v>58.9</v>
      </c>
      <c r="CE9" s="51">
        <v>1678.99</v>
      </c>
      <c r="CF9" s="51">
        <v>21.48</v>
      </c>
      <c r="CG9" s="51">
        <v>0.67</v>
      </c>
      <c r="CH9" s="51">
        <v>2.34</v>
      </c>
      <c r="CI9" s="51">
        <v>1.22</v>
      </c>
      <c r="CJ9" s="51">
        <v>-0.42</v>
      </c>
      <c r="CK9" s="51">
        <v>1.54</v>
      </c>
      <c r="CL9" s="51">
        <v>-2.5499999999999998</v>
      </c>
      <c r="CM9" s="51">
        <v>3.22</v>
      </c>
      <c r="CN9" s="51">
        <v>2.17</v>
      </c>
      <c r="CO9" s="51">
        <v>59.67</v>
      </c>
      <c r="CR9" s="51">
        <v>1660.03</v>
      </c>
      <c r="CS9" s="51">
        <v>21.24</v>
      </c>
      <c r="CT9" s="51">
        <v>-0.42</v>
      </c>
      <c r="CU9" s="51">
        <v>1.93</v>
      </c>
      <c r="CV9" s="51">
        <v>1.22</v>
      </c>
      <c r="CW9" s="51">
        <v>-0.62</v>
      </c>
      <c r="CX9" s="51">
        <v>1.19</v>
      </c>
      <c r="CY9" s="51">
        <v>-3.06</v>
      </c>
      <c r="CZ9" s="51">
        <v>2.27</v>
      </c>
      <c r="DA9" s="51">
        <v>1.63</v>
      </c>
      <c r="DB9" s="51">
        <v>59.34</v>
      </c>
      <c r="DE9" s="51">
        <v>1697.71</v>
      </c>
      <c r="DF9" s="51">
        <v>21.72</v>
      </c>
      <c r="DG9" s="51">
        <v>1.8</v>
      </c>
      <c r="DH9" s="51">
        <v>2.76</v>
      </c>
      <c r="DI9" s="51">
        <v>1.22</v>
      </c>
      <c r="DJ9" s="51">
        <v>-0.24</v>
      </c>
      <c r="DK9" s="51">
        <v>1.91</v>
      </c>
      <c r="DL9" s="51">
        <v>-2.04</v>
      </c>
      <c r="DM9" s="51">
        <v>4.2300000000000004</v>
      </c>
      <c r="DN9" s="51">
        <v>2.73</v>
      </c>
      <c r="DO9" s="51">
        <v>60.03</v>
      </c>
    </row>
    <row r="10" spans="1:121" s="51" customFormat="1">
      <c r="A10" s="16">
        <v>1978</v>
      </c>
      <c r="B10" s="19">
        <v>1577.12</v>
      </c>
      <c r="C10" s="19">
        <v>20.2</v>
      </c>
      <c r="D10" s="19">
        <v>0.69</v>
      </c>
      <c r="E10" s="19">
        <v>2.56</v>
      </c>
      <c r="F10" s="19">
        <v>1.24</v>
      </c>
      <c r="G10" s="19">
        <v>-0.28000000000000003</v>
      </c>
      <c r="H10" s="19">
        <v>0.5</v>
      </c>
      <c r="I10" s="19">
        <v>1.1000000000000001</v>
      </c>
      <c r="J10" s="19">
        <v>-0.44</v>
      </c>
      <c r="K10" s="19">
        <v>1.1299999999999999</v>
      </c>
      <c r="L10" s="19">
        <v>2.58</v>
      </c>
      <c r="M10" s="19">
        <v>58.89</v>
      </c>
      <c r="P10" s="19">
        <v>1559.97</v>
      </c>
      <c r="Q10" s="19">
        <v>19.98</v>
      </c>
      <c r="R10" s="19">
        <v>-0.91</v>
      </c>
      <c r="S10" s="19">
        <v>2.2000000000000002</v>
      </c>
      <c r="T10" s="19">
        <v>1.24</v>
      </c>
      <c r="U10" s="19">
        <v>-0.5</v>
      </c>
      <c r="V10" s="19">
        <v>0.5</v>
      </c>
      <c r="W10" s="19">
        <v>0.95</v>
      </c>
      <c r="X10" s="19">
        <v>-0.92</v>
      </c>
      <c r="Y10" s="19">
        <v>0.01</v>
      </c>
      <c r="Z10" s="19">
        <v>1.93</v>
      </c>
      <c r="AA10" s="19">
        <v>58.78</v>
      </c>
      <c r="AD10" s="19">
        <v>1595.59</v>
      </c>
      <c r="AE10" s="19">
        <v>20.440000000000001</v>
      </c>
      <c r="AF10" s="19">
        <v>2.2599999999999998</v>
      </c>
      <c r="AG10" s="19">
        <v>2.91</v>
      </c>
      <c r="AH10" s="19">
        <v>1.24</v>
      </c>
      <c r="AI10" s="19">
        <v>-7.0000000000000007E-2</v>
      </c>
      <c r="AJ10" s="19">
        <v>0.5</v>
      </c>
      <c r="AK10" s="19">
        <v>1.24</v>
      </c>
      <c r="AL10" s="19">
        <v>0.14000000000000001</v>
      </c>
      <c r="AM10" s="19">
        <v>2.12</v>
      </c>
      <c r="AN10" s="19">
        <v>3.38</v>
      </c>
      <c r="AO10" s="19">
        <v>59.11</v>
      </c>
      <c r="AR10" s="51">
        <v>1591.42</v>
      </c>
      <c r="AS10" s="51">
        <v>20.38</v>
      </c>
      <c r="AT10" s="51">
        <v>-0.23</v>
      </c>
      <c r="AU10" s="51">
        <v>2.7</v>
      </c>
      <c r="AV10" s="51">
        <v>1.24</v>
      </c>
      <c r="AW10" s="51">
        <v>-0.24</v>
      </c>
      <c r="AX10" s="51">
        <v>1.71</v>
      </c>
      <c r="AY10" s="51">
        <v>-0.2</v>
      </c>
      <c r="AZ10" s="51">
        <v>-0.03</v>
      </c>
      <c r="BA10" s="51">
        <v>2.2999999999999998</v>
      </c>
      <c r="BB10" s="51">
        <v>58.8</v>
      </c>
      <c r="BE10" s="51">
        <v>1580.46</v>
      </c>
      <c r="BF10" s="51">
        <v>20.239999999999998</v>
      </c>
      <c r="BG10" s="51">
        <v>-0.79</v>
      </c>
      <c r="BH10" s="51">
        <v>2.42</v>
      </c>
      <c r="BI10" s="51">
        <v>1.23</v>
      </c>
      <c r="BJ10" s="51">
        <v>-0.43</v>
      </c>
      <c r="BK10" s="51">
        <v>1.5</v>
      </c>
      <c r="BL10" s="51">
        <v>-0.65</v>
      </c>
      <c r="BM10" s="51">
        <v>-0.37</v>
      </c>
      <c r="BN10" s="51">
        <v>1.8</v>
      </c>
      <c r="BO10" s="51">
        <v>58.7</v>
      </c>
      <c r="BR10" s="51">
        <v>1600.45</v>
      </c>
      <c r="BS10" s="51">
        <v>20.5</v>
      </c>
      <c r="BT10" s="51">
        <v>0.46</v>
      </c>
      <c r="BU10" s="51">
        <v>2.98</v>
      </c>
      <c r="BV10" s="51">
        <v>1.24</v>
      </c>
      <c r="BW10" s="51">
        <v>-0.05</v>
      </c>
      <c r="BX10" s="51">
        <v>1.91</v>
      </c>
      <c r="BY10" s="51">
        <v>0.26</v>
      </c>
      <c r="BZ10" s="51">
        <v>0.48</v>
      </c>
      <c r="CA10" s="51">
        <v>2.9</v>
      </c>
      <c r="CB10" s="51">
        <v>59</v>
      </c>
      <c r="CE10" s="51">
        <v>1721.44</v>
      </c>
      <c r="CF10" s="51">
        <v>22.04</v>
      </c>
      <c r="CG10" s="51">
        <v>1.1299999999999999</v>
      </c>
      <c r="CH10" s="51">
        <v>2.5</v>
      </c>
      <c r="CI10" s="51">
        <v>1.23</v>
      </c>
      <c r="CJ10" s="51">
        <v>-0.27</v>
      </c>
      <c r="CK10" s="51">
        <v>1.54</v>
      </c>
      <c r="CL10" s="51">
        <v>-2.34</v>
      </c>
      <c r="CM10" s="51">
        <v>3.47</v>
      </c>
      <c r="CN10" s="51">
        <v>2.36</v>
      </c>
      <c r="CO10" s="51">
        <v>59.84</v>
      </c>
      <c r="CR10" s="51">
        <v>1701.29</v>
      </c>
      <c r="CS10" s="51">
        <v>21.79</v>
      </c>
      <c r="CT10" s="51">
        <v>-7.0000000000000007E-2</v>
      </c>
      <c r="CU10" s="51">
        <v>2.08</v>
      </c>
      <c r="CV10" s="51">
        <v>1.23</v>
      </c>
      <c r="CW10" s="51">
        <v>-0.47</v>
      </c>
      <c r="CX10" s="51">
        <v>1.17</v>
      </c>
      <c r="CY10" s="51">
        <v>-2.92</v>
      </c>
      <c r="CZ10" s="51">
        <v>2.4300000000000002</v>
      </c>
      <c r="DA10" s="51">
        <v>1.75</v>
      </c>
      <c r="DB10" s="51">
        <v>59.48</v>
      </c>
      <c r="DE10" s="51">
        <v>1742.55</v>
      </c>
      <c r="DF10" s="51">
        <v>22.31</v>
      </c>
      <c r="DG10" s="51">
        <v>2.2999999999999998</v>
      </c>
      <c r="DH10" s="51">
        <v>2.97</v>
      </c>
      <c r="DI10" s="51">
        <v>1.23</v>
      </c>
      <c r="DJ10" s="51">
        <v>-0.08</v>
      </c>
      <c r="DK10" s="51">
        <v>1.96</v>
      </c>
      <c r="DL10" s="51">
        <v>-1.74</v>
      </c>
      <c r="DM10" s="51">
        <v>4.47</v>
      </c>
      <c r="DN10" s="51">
        <v>3.08</v>
      </c>
      <c r="DO10" s="51">
        <v>60.23</v>
      </c>
    </row>
    <row r="11" spans="1:121" s="51" customFormat="1">
      <c r="A11" s="16">
        <v>1979</v>
      </c>
      <c r="B11" s="19">
        <v>1621.58</v>
      </c>
      <c r="C11" s="19">
        <v>20.74</v>
      </c>
      <c r="D11" s="19">
        <v>2</v>
      </c>
      <c r="E11" s="19">
        <v>2.78</v>
      </c>
      <c r="F11" s="19">
        <v>1.27</v>
      </c>
      <c r="G11" s="19">
        <v>-0.11</v>
      </c>
      <c r="H11" s="19">
        <v>0.52</v>
      </c>
      <c r="I11" s="19">
        <v>1.1000000000000001</v>
      </c>
      <c r="J11" s="19">
        <v>0.38</v>
      </c>
      <c r="K11" s="19">
        <v>1.62</v>
      </c>
      <c r="L11" s="19">
        <v>2.89</v>
      </c>
      <c r="M11" s="19">
        <v>59.08</v>
      </c>
      <c r="P11" s="19">
        <v>1601.52</v>
      </c>
      <c r="Q11" s="19">
        <v>20.49</v>
      </c>
      <c r="R11" s="19">
        <v>0.19</v>
      </c>
      <c r="S11" s="19">
        <v>2.41</v>
      </c>
      <c r="T11" s="19">
        <v>1.27</v>
      </c>
      <c r="U11" s="19">
        <v>-0.33</v>
      </c>
      <c r="V11" s="19">
        <v>0.52</v>
      </c>
      <c r="W11" s="19">
        <v>0.95</v>
      </c>
      <c r="X11" s="19">
        <v>-0.21</v>
      </c>
      <c r="Y11" s="19">
        <v>0.4</v>
      </c>
      <c r="Z11" s="19">
        <v>2.11</v>
      </c>
      <c r="AA11" s="19">
        <v>58.92</v>
      </c>
      <c r="AD11" s="19">
        <v>1642.5</v>
      </c>
      <c r="AE11" s="19">
        <v>21.01</v>
      </c>
      <c r="AF11" s="19">
        <v>3.83</v>
      </c>
      <c r="AG11" s="19">
        <v>3.14</v>
      </c>
      <c r="AH11" s="19">
        <v>1.27</v>
      </c>
      <c r="AI11" s="19">
        <v>0.12</v>
      </c>
      <c r="AJ11" s="19">
        <v>0.52</v>
      </c>
      <c r="AK11" s="19">
        <v>1.22</v>
      </c>
      <c r="AL11" s="19">
        <v>1.08</v>
      </c>
      <c r="AM11" s="19">
        <v>2.75</v>
      </c>
      <c r="AN11" s="19">
        <v>3.84</v>
      </c>
      <c r="AO11" s="19">
        <v>59.31</v>
      </c>
      <c r="AR11" s="51">
        <v>1639.37</v>
      </c>
      <c r="AS11" s="51">
        <v>20.97</v>
      </c>
      <c r="AT11" s="51">
        <v>0.87</v>
      </c>
      <c r="AU11" s="51">
        <v>2.97</v>
      </c>
      <c r="AV11" s="51">
        <v>1.26</v>
      </c>
      <c r="AW11" s="51">
        <v>-0.03</v>
      </c>
      <c r="AX11" s="51">
        <v>1.73</v>
      </c>
      <c r="AY11" s="51">
        <v>0.46</v>
      </c>
      <c r="AZ11" s="51">
        <v>0.41</v>
      </c>
      <c r="BA11" s="51">
        <v>2.6</v>
      </c>
      <c r="BB11" s="51">
        <v>59</v>
      </c>
      <c r="BE11" s="51">
        <v>1625.94</v>
      </c>
      <c r="BF11" s="51">
        <v>20.8</v>
      </c>
      <c r="BG11" s="51">
        <v>0.19</v>
      </c>
      <c r="BH11" s="51">
        <v>2.65</v>
      </c>
      <c r="BI11" s="51">
        <v>1.26</v>
      </c>
      <c r="BJ11" s="51">
        <v>-0.23</v>
      </c>
      <c r="BK11" s="51">
        <v>1.49</v>
      </c>
      <c r="BL11" s="51">
        <v>-0.06</v>
      </c>
      <c r="BM11" s="51">
        <v>-0.03</v>
      </c>
      <c r="BN11" s="51">
        <v>1.9</v>
      </c>
      <c r="BO11" s="51">
        <v>58.9</v>
      </c>
      <c r="BR11" s="51">
        <v>1650.59</v>
      </c>
      <c r="BS11" s="51">
        <v>21.11</v>
      </c>
      <c r="BT11" s="51">
        <v>1.7</v>
      </c>
      <c r="BU11" s="51">
        <v>3.28</v>
      </c>
      <c r="BV11" s="51">
        <v>1.26</v>
      </c>
      <c r="BW11" s="51">
        <v>0.17</v>
      </c>
      <c r="BX11" s="51">
        <v>1.97</v>
      </c>
      <c r="BY11" s="51">
        <v>0.99</v>
      </c>
      <c r="BZ11" s="51">
        <v>1.03</v>
      </c>
      <c r="CA11" s="51">
        <v>3.3</v>
      </c>
      <c r="CB11" s="51">
        <v>59.3</v>
      </c>
      <c r="CE11" s="51">
        <v>1767.39</v>
      </c>
      <c r="CF11" s="51">
        <v>22.62</v>
      </c>
      <c r="CG11" s="51">
        <v>2.54</v>
      </c>
      <c r="CH11" s="51">
        <v>2.64</v>
      </c>
      <c r="CI11" s="51">
        <v>1.26</v>
      </c>
      <c r="CJ11" s="51">
        <v>-0.11</v>
      </c>
      <c r="CK11" s="51">
        <v>1.49</v>
      </c>
      <c r="CL11" s="51">
        <v>-1.44</v>
      </c>
      <c r="CM11" s="51">
        <v>3.98</v>
      </c>
      <c r="CN11" s="51">
        <v>2.63</v>
      </c>
      <c r="CO11" s="51">
        <v>60.04</v>
      </c>
      <c r="CR11" s="51">
        <v>1746.27</v>
      </c>
      <c r="CS11" s="51">
        <v>22.35</v>
      </c>
      <c r="CT11" s="51">
        <v>1.27</v>
      </c>
      <c r="CU11" s="51">
        <v>2.2200000000000002</v>
      </c>
      <c r="CV11" s="51">
        <v>1.25</v>
      </c>
      <c r="CW11" s="51">
        <v>-0.31</v>
      </c>
      <c r="CX11" s="51">
        <v>1.1200000000000001</v>
      </c>
      <c r="CY11" s="51">
        <v>-2.1</v>
      </c>
      <c r="CZ11" s="51">
        <v>2.9</v>
      </c>
      <c r="DA11" s="51">
        <v>1.9</v>
      </c>
      <c r="DB11" s="51">
        <v>59.66</v>
      </c>
      <c r="DE11" s="51">
        <v>1790.21</v>
      </c>
      <c r="DF11" s="51">
        <v>22.91</v>
      </c>
      <c r="DG11" s="51">
        <v>3.73</v>
      </c>
      <c r="DH11" s="51">
        <v>3.08</v>
      </c>
      <c r="DI11" s="51">
        <v>1.26</v>
      </c>
      <c r="DJ11" s="51">
        <v>0.1</v>
      </c>
      <c r="DK11" s="51">
        <v>1.89</v>
      </c>
      <c r="DL11" s="51">
        <v>-0.74</v>
      </c>
      <c r="DM11" s="51">
        <v>4.9400000000000004</v>
      </c>
      <c r="DN11" s="51">
        <v>3.47</v>
      </c>
      <c r="DO11" s="51">
        <v>60.44</v>
      </c>
    </row>
    <row r="12" spans="1:121" s="51" customFormat="1">
      <c r="A12" s="16">
        <v>1980</v>
      </c>
      <c r="B12" s="19">
        <v>1668.16</v>
      </c>
      <c r="C12" s="19">
        <v>21.28</v>
      </c>
      <c r="D12" s="19">
        <v>0.59</v>
      </c>
      <c r="E12" s="19">
        <v>2.84</v>
      </c>
      <c r="F12" s="19">
        <v>1.27</v>
      </c>
      <c r="G12" s="19">
        <v>-0.09</v>
      </c>
      <c r="H12" s="19">
        <v>0.55000000000000004</v>
      </c>
      <c r="I12" s="19">
        <v>1.1000000000000001</v>
      </c>
      <c r="J12" s="19">
        <v>0.77</v>
      </c>
      <c r="K12" s="19">
        <v>-0.19</v>
      </c>
      <c r="L12" s="19">
        <v>3.28</v>
      </c>
      <c r="M12" s="19">
        <v>59.35</v>
      </c>
      <c r="P12" s="19">
        <v>1645.59</v>
      </c>
      <c r="Q12" s="19">
        <v>20.99</v>
      </c>
      <c r="R12" s="19">
        <v>-1.4</v>
      </c>
      <c r="S12" s="19">
        <v>2.44</v>
      </c>
      <c r="T12" s="19">
        <v>1.27</v>
      </c>
      <c r="U12" s="19">
        <v>-0.34</v>
      </c>
      <c r="V12" s="19">
        <v>0.55000000000000004</v>
      </c>
      <c r="W12" s="19">
        <v>0.96</v>
      </c>
      <c r="X12" s="19">
        <v>0.08</v>
      </c>
      <c r="Y12" s="19">
        <v>-1.48</v>
      </c>
      <c r="Z12" s="19">
        <v>2.35</v>
      </c>
      <c r="AA12" s="19">
        <v>59.1</v>
      </c>
      <c r="AD12" s="19">
        <v>1691.26</v>
      </c>
      <c r="AE12" s="19">
        <v>21.57</v>
      </c>
      <c r="AF12" s="19">
        <v>2.66</v>
      </c>
      <c r="AG12" s="19">
        <v>3.19</v>
      </c>
      <c r="AH12" s="19">
        <v>1.27</v>
      </c>
      <c r="AI12" s="19">
        <v>0.14000000000000001</v>
      </c>
      <c r="AJ12" s="19">
        <v>0.55000000000000004</v>
      </c>
      <c r="AK12" s="19">
        <v>1.22</v>
      </c>
      <c r="AL12" s="19">
        <v>1.56</v>
      </c>
      <c r="AM12" s="19">
        <v>1.0900000000000001</v>
      </c>
      <c r="AN12" s="19">
        <v>4.32</v>
      </c>
      <c r="AO12" s="19">
        <v>59.58</v>
      </c>
      <c r="AR12" s="51">
        <v>1687.58</v>
      </c>
      <c r="AS12" s="51">
        <v>21.53</v>
      </c>
      <c r="AT12" s="51">
        <v>-0.63</v>
      </c>
      <c r="AU12" s="51">
        <v>2.9</v>
      </c>
      <c r="AV12" s="51">
        <v>1.26</v>
      </c>
      <c r="AW12" s="51">
        <v>0</v>
      </c>
      <c r="AX12" s="51">
        <v>1.64</v>
      </c>
      <c r="AY12" s="51">
        <v>0.7</v>
      </c>
      <c r="AZ12" s="51">
        <v>-1.34</v>
      </c>
      <c r="BA12" s="51">
        <v>2.9</v>
      </c>
      <c r="BB12" s="51">
        <v>59.4</v>
      </c>
      <c r="BE12" s="51">
        <v>1671.38</v>
      </c>
      <c r="BF12" s="51">
        <v>21.32</v>
      </c>
      <c r="BG12" s="51">
        <v>-1.42</v>
      </c>
      <c r="BH12" s="51">
        <v>2.5499999999999998</v>
      </c>
      <c r="BI12" s="51">
        <v>1.26</v>
      </c>
      <c r="BJ12" s="51">
        <v>-0.27</v>
      </c>
      <c r="BK12" s="51">
        <v>1.4</v>
      </c>
      <c r="BL12" s="51">
        <v>0.12</v>
      </c>
      <c r="BM12" s="51">
        <v>-1.86</v>
      </c>
      <c r="BN12" s="51">
        <v>2.2000000000000002</v>
      </c>
      <c r="BO12" s="51">
        <v>59.1</v>
      </c>
      <c r="BR12" s="51">
        <v>1700.95</v>
      </c>
      <c r="BS12" s="51">
        <v>21.7</v>
      </c>
      <c r="BT12" s="51">
        <v>0.34</v>
      </c>
      <c r="BU12" s="51">
        <v>3.21</v>
      </c>
      <c r="BV12" s="51">
        <v>1.27</v>
      </c>
      <c r="BW12" s="51">
        <v>0.21</v>
      </c>
      <c r="BX12" s="51">
        <v>1.86</v>
      </c>
      <c r="BY12" s="51">
        <v>1.33</v>
      </c>
      <c r="BZ12" s="51">
        <v>-0.61</v>
      </c>
      <c r="CA12" s="51">
        <v>3.7</v>
      </c>
      <c r="CB12" s="51">
        <v>59.6</v>
      </c>
      <c r="CE12" s="51">
        <v>1809.85</v>
      </c>
      <c r="CF12" s="51">
        <v>23.12</v>
      </c>
      <c r="CG12" s="51">
        <v>1.56</v>
      </c>
      <c r="CH12" s="51">
        <v>2.42</v>
      </c>
      <c r="CI12" s="51">
        <v>1.26</v>
      </c>
      <c r="CJ12" s="51">
        <v>-0.11</v>
      </c>
      <c r="CK12" s="51">
        <v>1.28</v>
      </c>
      <c r="CL12" s="51">
        <v>-0.97</v>
      </c>
      <c r="CM12" s="51">
        <v>2.5299999999999998</v>
      </c>
      <c r="CN12" s="51">
        <v>2.97</v>
      </c>
      <c r="CO12" s="51">
        <v>60.26</v>
      </c>
      <c r="CR12" s="51">
        <v>1787.5</v>
      </c>
      <c r="CS12" s="51">
        <v>22.83</v>
      </c>
      <c r="CT12" s="51">
        <v>0.25</v>
      </c>
      <c r="CU12" s="51">
        <v>1.61</v>
      </c>
      <c r="CV12" s="51">
        <v>1.26</v>
      </c>
      <c r="CW12" s="51">
        <v>-0.3</v>
      </c>
      <c r="CX12" s="51">
        <v>0.46</v>
      </c>
      <c r="CY12" s="51">
        <v>-1.69</v>
      </c>
      <c r="CZ12" s="51">
        <v>1.45</v>
      </c>
      <c r="DA12" s="51">
        <v>2.11</v>
      </c>
      <c r="DB12" s="51">
        <v>59.88</v>
      </c>
      <c r="DE12" s="51">
        <v>1833.68</v>
      </c>
      <c r="DF12" s="51">
        <v>23.42</v>
      </c>
      <c r="DG12" s="51">
        <v>2.79</v>
      </c>
      <c r="DH12" s="51">
        <v>2.89</v>
      </c>
      <c r="DI12" s="51">
        <v>1.26</v>
      </c>
      <c r="DJ12" s="51">
        <v>0.09</v>
      </c>
      <c r="DK12" s="51">
        <v>1.69</v>
      </c>
      <c r="DL12" s="51">
        <v>-0.22</v>
      </c>
      <c r="DM12" s="51">
        <v>3.52</v>
      </c>
      <c r="DN12" s="51">
        <v>3.88</v>
      </c>
      <c r="DO12" s="51">
        <v>60.68</v>
      </c>
    </row>
    <row r="13" spans="1:121" s="51" customFormat="1">
      <c r="A13" s="16">
        <v>1981</v>
      </c>
      <c r="B13" s="19">
        <v>1712.74</v>
      </c>
      <c r="C13" s="19">
        <v>21.84</v>
      </c>
      <c r="D13" s="19">
        <v>-1.53</v>
      </c>
      <c r="E13" s="19">
        <v>2.65</v>
      </c>
      <c r="F13" s="19">
        <v>1.18</v>
      </c>
      <c r="G13" s="19">
        <v>-0.23</v>
      </c>
      <c r="H13" s="19">
        <v>0.59</v>
      </c>
      <c r="I13" s="19">
        <v>1.1100000000000001</v>
      </c>
      <c r="J13" s="19">
        <v>0.18</v>
      </c>
      <c r="K13" s="19">
        <v>-1.71</v>
      </c>
      <c r="L13" s="19">
        <v>3.73</v>
      </c>
      <c r="M13" s="19">
        <v>59.7</v>
      </c>
      <c r="P13" s="19">
        <v>1687.57</v>
      </c>
      <c r="Q13" s="19">
        <v>21.52</v>
      </c>
      <c r="R13" s="19">
        <v>-3.63</v>
      </c>
      <c r="S13" s="19">
        <v>2.23</v>
      </c>
      <c r="T13" s="19">
        <v>1.18</v>
      </c>
      <c r="U13" s="19">
        <v>-0.51</v>
      </c>
      <c r="V13" s="19">
        <v>0.59</v>
      </c>
      <c r="W13" s="19">
        <v>0.97</v>
      </c>
      <c r="X13" s="19">
        <v>-0.61</v>
      </c>
      <c r="Y13" s="19">
        <v>-3.02</v>
      </c>
      <c r="Z13" s="19">
        <v>2.68</v>
      </c>
      <c r="AA13" s="19">
        <v>59.29</v>
      </c>
      <c r="AD13" s="19">
        <v>1737.65</v>
      </c>
      <c r="AE13" s="19">
        <v>22.16</v>
      </c>
      <c r="AF13" s="19">
        <v>0.77</v>
      </c>
      <c r="AG13" s="19">
        <v>3</v>
      </c>
      <c r="AH13" s="19">
        <v>1.18</v>
      </c>
      <c r="AI13" s="19">
        <v>0</v>
      </c>
      <c r="AJ13" s="19">
        <v>0.59</v>
      </c>
      <c r="AK13" s="19">
        <v>1.22</v>
      </c>
      <c r="AL13" s="19">
        <v>1.05</v>
      </c>
      <c r="AM13" s="19">
        <v>-0.27</v>
      </c>
      <c r="AN13" s="19">
        <v>4.82</v>
      </c>
      <c r="AO13" s="19">
        <v>59.96</v>
      </c>
      <c r="AR13" s="51">
        <v>1732.33</v>
      </c>
      <c r="AS13" s="51">
        <v>22.09</v>
      </c>
      <c r="AT13" s="51">
        <v>-2.72</v>
      </c>
      <c r="AU13" s="51">
        <v>2.62</v>
      </c>
      <c r="AV13" s="51">
        <v>1.17</v>
      </c>
      <c r="AW13" s="51">
        <v>-0.17</v>
      </c>
      <c r="AX13" s="51">
        <v>1.62</v>
      </c>
      <c r="AY13" s="51">
        <v>0.12</v>
      </c>
      <c r="AZ13" s="51">
        <v>-2.86</v>
      </c>
      <c r="BA13" s="51">
        <v>3.3</v>
      </c>
      <c r="BB13" s="51">
        <v>59.7</v>
      </c>
      <c r="BE13" s="51">
        <v>1712.86</v>
      </c>
      <c r="BF13" s="51">
        <v>21.84</v>
      </c>
      <c r="BG13" s="51">
        <v>-3.63</v>
      </c>
      <c r="BH13" s="51">
        <v>2.27</v>
      </c>
      <c r="BI13" s="51">
        <v>1.17</v>
      </c>
      <c r="BJ13" s="51">
        <v>-0.44</v>
      </c>
      <c r="BK13" s="51">
        <v>1.38</v>
      </c>
      <c r="BL13" s="51">
        <v>-0.54</v>
      </c>
      <c r="BM13" s="51">
        <v>-3.45</v>
      </c>
      <c r="BN13" s="51">
        <v>2.5</v>
      </c>
      <c r="BO13" s="51">
        <v>59.2</v>
      </c>
      <c r="BR13" s="51">
        <v>1748.12</v>
      </c>
      <c r="BS13" s="51">
        <v>22.29</v>
      </c>
      <c r="BT13" s="51">
        <v>-1.58</v>
      </c>
      <c r="BU13" s="51">
        <v>2.93</v>
      </c>
      <c r="BV13" s="51">
        <v>1.18</v>
      </c>
      <c r="BW13" s="51">
        <v>0.05</v>
      </c>
      <c r="BX13" s="51">
        <v>1.84</v>
      </c>
      <c r="BY13" s="51">
        <v>0.86</v>
      </c>
      <c r="BZ13" s="51">
        <v>-1.99</v>
      </c>
      <c r="CA13" s="51">
        <v>4.0999999999999996</v>
      </c>
      <c r="CB13" s="51">
        <v>60</v>
      </c>
      <c r="CE13" s="51">
        <v>1849.9</v>
      </c>
      <c r="CF13" s="51">
        <v>23.59</v>
      </c>
      <c r="CG13" s="51">
        <v>-0.09</v>
      </c>
      <c r="CH13" s="51">
        <v>2.21</v>
      </c>
      <c r="CI13" s="51">
        <v>1.17</v>
      </c>
      <c r="CJ13" s="51">
        <v>-0.19</v>
      </c>
      <c r="CK13" s="51">
        <v>1.24</v>
      </c>
      <c r="CL13" s="51">
        <v>-1.5</v>
      </c>
      <c r="CM13" s="51">
        <v>1.41</v>
      </c>
      <c r="CN13" s="51">
        <v>3.37</v>
      </c>
      <c r="CO13" s="51">
        <v>60.51</v>
      </c>
      <c r="CR13" s="51">
        <v>1826.77</v>
      </c>
      <c r="CS13" s="51">
        <v>23.3</v>
      </c>
      <c r="CT13" s="51">
        <v>-1.39</v>
      </c>
      <c r="CU13" s="51">
        <v>1.61</v>
      </c>
      <c r="CV13" s="51">
        <v>1.17</v>
      </c>
      <c r="CW13" s="51">
        <v>-0.38</v>
      </c>
      <c r="CX13" s="51">
        <v>0.66</v>
      </c>
      <c r="CY13" s="51">
        <v>-2.27</v>
      </c>
      <c r="CZ13" s="51">
        <v>0.37</v>
      </c>
      <c r="DA13" s="51">
        <v>2.4</v>
      </c>
      <c r="DB13" s="51">
        <v>60.14</v>
      </c>
      <c r="DE13" s="51">
        <v>1874.28</v>
      </c>
      <c r="DF13" s="51">
        <v>23.9</v>
      </c>
      <c r="DG13" s="51">
        <v>1.1599999999999999</v>
      </c>
      <c r="DH13" s="51">
        <v>2.67</v>
      </c>
      <c r="DI13" s="51">
        <v>1.17</v>
      </c>
      <c r="DJ13" s="51">
        <v>0</v>
      </c>
      <c r="DK13" s="51">
        <v>1.66</v>
      </c>
      <c r="DL13" s="51">
        <v>-0.72</v>
      </c>
      <c r="DM13" s="51">
        <v>2.37</v>
      </c>
      <c r="DN13" s="51">
        <v>4.33</v>
      </c>
      <c r="DO13" s="51">
        <v>60.93</v>
      </c>
    </row>
    <row r="14" spans="1:121" s="51" customFormat="1">
      <c r="A14" s="16">
        <v>1982</v>
      </c>
      <c r="B14" s="19">
        <v>1753.06</v>
      </c>
      <c r="C14" s="19">
        <v>22.4</v>
      </c>
      <c r="D14" s="19">
        <v>-4.25</v>
      </c>
      <c r="E14" s="19">
        <v>2.3199999999999998</v>
      </c>
      <c r="F14" s="19">
        <v>1.03</v>
      </c>
      <c r="G14" s="19">
        <v>-0.43</v>
      </c>
      <c r="H14" s="19">
        <v>0.6</v>
      </c>
      <c r="I14" s="19">
        <v>1.1200000000000001</v>
      </c>
      <c r="J14" s="19">
        <v>-0.61</v>
      </c>
      <c r="K14" s="19">
        <v>-3.64</v>
      </c>
      <c r="L14" s="19">
        <v>4.2</v>
      </c>
      <c r="M14" s="19">
        <v>59.97</v>
      </c>
      <c r="P14" s="19">
        <v>1725.66</v>
      </c>
      <c r="Q14" s="19">
        <v>22.05</v>
      </c>
      <c r="R14" s="19">
        <v>-6.4</v>
      </c>
      <c r="S14" s="19">
        <v>1.97</v>
      </c>
      <c r="T14" s="19">
        <v>1.03</v>
      </c>
      <c r="U14" s="19">
        <v>-0.65</v>
      </c>
      <c r="V14" s="19">
        <v>0.6</v>
      </c>
      <c r="W14" s="19">
        <v>1</v>
      </c>
      <c r="X14" s="19">
        <v>-1.44</v>
      </c>
      <c r="Y14" s="19">
        <v>-4.96</v>
      </c>
      <c r="Z14" s="19">
        <v>3.06</v>
      </c>
      <c r="AA14" s="19">
        <v>59.48</v>
      </c>
      <c r="AD14" s="19">
        <v>1779.13</v>
      </c>
      <c r="AE14" s="19">
        <v>22.74</v>
      </c>
      <c r="AF14" s="19">
        <v>-1.77</v>
      </c>
      <c r="AG14" s="19">
        <v>2.65</v>
      </c>
      <c r="AH14" s="19">
        <v>1.03</v>
      </c>
      <c r="AI14" s="19">
        <v>-0.22</v>
      </c>
      <c r="AJ14" s="19">
        <v>0.6</v>
      </c>
      <c r="AK14" s="19">
        <v>1.23</v>
      </c>
      <c r="AL14" s="19">
        <v>0.28999999999999998</v>
      </c>
      <c r="AM14" s="19">
        <v>-2.06</v>
      </c>
      <c r="AN14" s="19">
        <v>5.31</v>
      </c>
      <c r="AO14" s="19">
        <v>60.24</v>
      </c>
      <c r="AR14" s="51">
        <v>1771.63</v>
      </c>
      <c r="AS14" s="51">
        <v>22.64</v>
      </c>
      <c r="AT14" s="51">
        <v>-5.35</v>
      </c>
      <c r="AU14" s="51">
        <v>2.2400000000000002</v>
      </c>
      <c r="AV14" s="51">
        <v>1.03</v>
      </c>
      <c r="AW14" s="51">
        <v>-0.38</v>
      </c>
      <c r="AX14" s="51">
        <v>1.59</v>
      </c>
      <c r="AY14" s="51">
        <v>-0.68</v>
      </c>
      <c r="AZ14" s="51">
        <v>-4.7</v>
      </c>
      <c r="BA14" s="51">
        <v>3.7</v>
      </c>
      <c r="BB14" s="51">
        <v>60</v>
      </c>
      <c r="BE14" s="51">
        <v>1749.37</v>
      </c>
      <c r="BF14" s="51">
        <v>22.36</v>
      </c>
      <c r="BG14" s="51">
        <v>-6.34</v>
      </c>
      <c r="BH14" s="51">
        <v>1.93</v>
      </c>
      <c r="BI14" s="51">
        <v>1.03</v>
      </c>
      <c r="BJ14" s="51">
        <v>-0.59</v>
      </c>
      <c r="BK14" s="51">
        <v>1.36</v>
      </c>
      <c r="BL14" s="51">
        <v>-1.36</v>
      </c>
      <c r="BM14" s="51">
        <v>-5.36</v>
      </c>
      <c r="BN14" s="51">
        <v>2.8</v>
      </c>
      <c r="BO14" s="51">
        <v>59.4</v>
      </c>
      <c r="BR14" s="51">
        <v>1789.19</v>
      </c>
      <c r="BS14" s="51">
        <v>22.87</v>
      </c>
      <c r="BT14" s="51">
        <v>-4.09</v>
      </c>
      <c r="BU14" s="51">
        <v>2.54</v>
      </c>
      <c r="BV14" s="51">
        <v>1.03</v>
      </c>
      <c r="BW14" s="51">
        <v>-0.19</v>
      </c>
      <c r="BX14" s="51">
        <v>1.81</v>
      </c>
      <c r="BY14" s="51">
        <v>0.1</v>
      </c>
      <c r="BZ14" s="51">
        <v>-3.71</v>
      </c>
      <c r="CA14" s="51">
        <v>4.5</v>
      </c>
      <c r="CB14" s="51">
        <v>60.2</v>
      </c>
      <c r="CE14" s="51">
        <v>1890.28</v>
      </c>
      <c r="CF14" s="51">
        <v>24.13</v>
      </c>
      <c r="CG14" s="51">
        <v>-2.63</v>
      </c>
      <c r="CH14" s="51">
        <v>2.16</v>
      </c>
      <c r="CI14" s="51">
        <v>1.03</v>
      </c>
      <c r="CJ14" s="51">
        <v>-0.27</v>
      </c>
      <c r="CK14" s="51">
        <v>1.41</v>
      </c>
      <c r="CL14" s="51">
        <v>-2.15</v>
      </c>
      <c r="CM14" s="51">
        <v>-0.47</v>
      </c>
      <c r="CN14" s="51">
        <v>3.77</v>
      </c>
      <c r="CO14" s="51">
        <v>60.8</v>
      </c>
      <c r="CR14" s="51">
        <v>1868.3</v>
      </c>
      <c r="CS14" s="51">
        <v>23.85</v>
      </c>
      <c r="CT14" s="51">
        <v>-3.86</v>
      </c>
      <c r="CU14" s="51">
        <v>1.74</v>
      </c>
      <c r="CV14" s="51">
        <v>1.03</v>
      </c>
      <c r="CW14" s="51">
        <v>-0.46</v>
      </c>
      <c r="CX14" s="51">
        <v>1.02</v>
      </c>
      <c r="CY14" s="51">
        <v>-2.93</v>
      </c>
      <c r="CZ14" s="51">
        <v>-1.42</v>
      </c>
      <c r="DA14" s="51">
        <v>2.74</v>
      </c>
      <c r="DB14" s="51">
        <v>60.44</v>
      </c>
      <c r="DE14" s="51">
        <v>1914.05</v>
      </c>
      <c r="DF14" s="51">
        <v>24.43</v>
      </c>
      <c r="DG14" s="51">
        <v>-1.48</v>
      </c>
      <c r="DH14" s="51">
        <v>2.59</v>
      </c>
      <c r="DI14" s="51">
        <v>1.03</v>
      </c>
      <c r="DJ14" s="51">
        <v>-0.09</v>
      </c>
      <c r="DK14" s="51">
        <v>1.79</v>
      </c>
      <c r="DL14" s="51">
        <v>-1.36</v>
      </c>
      <c r="DM14" s="51">
        <v>0.35</v>
      </c>
      <c r="DN14" s="51">
        <v>4.7699999999999996</v>
      </c>
      <c r="DO14" s="51">
        <v>61.21</v>
      </c>
    </row>
    <row r="15" spans="1:121" s="51" customFormat="1">
      <c r="A15" s="16">
        <v>1983</v>
      </c>
      <c r="B15" s="19">
        <v>1791.38</v>
      </c>
      <c r="C15" s="19">
        <v>22.96</v>
      </c>
      <c r="D15" s="19">
        <v>-4.84</v>
      </c>
      <c r="E15" s="19">
        <v>2.16</v>
      </c>
      <c r="F15" s="19">
        <v>0.96</v>
      </c>
      <c r="G15" s="19">
        <v>-0.52</v>
      </c>
      <c r="H15" s="19">
        <v>0.59</v>
      </c>
      <c r="I15" s="19">
        <v>1.1399999999999999</v>
      </c>
      <c r="J15" s="19">
        <v>-1.74</v>
      </c>
      <c r="K15" s="19">
        <v>-3.11</v>
      </c>
      <c r="L15" s="19">
        <v>4.63</v>
      </c>
      <c r="M15" s="19">
        <v>60.17</v>
      </c>
      <c r="P15" s="19">
        <v>1762.66</v>
      </c>
      <c r="Q15" s="19">
        <v>22.6</v>
      </c>
      <c r="R15" s="19">
        <v>-6.97</v>
      </c>
      <c r="S15" s="19">
        <v>1.82</v>
      </c>
      <c r="T15" s="19">
        <v>0.95</v>
      </c>
      <c r="U15" s="19">
        <v>-0.74</v>
      </c>
      <c r="V15" s="19">
        <v>0.59</v>
      </c>
      <c r="W15" s="19">
        <v>1.02</v>
      </c>
      <c r="X15" s="19">
        <v>-2.58</v>
      </c>
      <c r="Y15" s="19">
        <v>-4.3899999999999997</v>
      </c>
      <c r="Z15" s="19">
        <v>3.44</v>
      </c>
      <c r="AA15" s="19">
        <v>59.74</v>
      </c>
      <c r="AD15" s="19">
        <v>1817.92</v>
      </c>
      <c r="AE15" s="19">
        <v>23.3</v>
      </c>
      <c r="AF15" s="19">
        <v>-2.2599999999999998</v>
      </c>
      <c r="AG15" s="19">
        <v>2.5</v>
      </c>
      <c r="AH15" s="19">
        <v>0.96</v>
      </c>
      <c r="AI15" s="19">
        <v>-0.28999999999999998</v>
      </c>
      <c r="AJ15" s="19">
        <v>0.59</v>
      </c>
      <c r="AK15" s="19">
        <v>1.25</v>
      </c>
      <c r="AL15" s="19">
        <v>-0.87</v>
      </c>
      <c r="AM15" s="19">
        <v>-1.39</v>
      </c>
      <c r="AN15" s="19">
        <v>5.76</v>
      </c>
      <c r="AO15" s="19">
        <v>60.42</v>
      </c>
      <c r="AR15" s="51">
        <v>1807.82</v>
      </c>
      <c r="AS15" s="51">
        <v>23.17</v>
      </c>
      <c r="AT15" s="51">
        <v>-5.8</v>
      </c>
      <c r="AU15" s="51">
        <v>2.02</v>
      </c>
      <c r="AV15" s="51">
        <v>0.96</v>
      </c>
      <c r="AW15" s="51">
        <v>-0.49</v>
      </c>
      <c r="AX15" s="51">
        <v>1.56</v>
      </c>
      <c r="AY15" s="51">
        <v>-1.8</v>
      </c>
      <c r="AZ15" s="51">
        <v>-4.0199999999999996</v>
      </c>
      <c r="BA15" s="51">
        <v>4</v>
      </c>
      <c r="BB15" s="51">
        <v>60.2</v>
      </c>
      <c r="BE15" s="51">
        <v>1783.27</v>
      </c>
      <c r="BF15" s="51">
        <v>22.86</v>
      </c>
      <c r="BG15" s="51">
        <v>-6.82</v>
      </c>
      <c r="BH15" s="51">
        <v>1.67</v>
      </c>
      <c r="BI15" s="51">
        <v>0.95</v>
      </c>
      <c r="BJ15" s="51">
        <v>-0.7</v>
      </c>
      <c r="BK15" s="51">
        <v>1.27</v>
      </c>
      <c r="BL15" s="51">
        <v>-2.4700000000000002</v>
      </c>
      <c r="BM15" s="51">
        <v>-4.76</v>
      </c>
      <c r="BN15" s="51">
        <v>3.2</v>
      </c>
      <c r="BO15" s="51">
        <v>59.7</v>
      </c>
      <c r="BR15" s="51">
        <v>1826.69</v>
      </c>
      <c r="BS15" s="51">
        <v>23.42</v>
      </c>
      <c r="BT15" s="51">
        <v>-4.43</v>
      </c>
      <c r="BU15" s="51">
        <v>2.34</v>
      </c>
      <c r="BV15" s="51">
        <v>0.96</v>
      </c>
      <c r="BW15" s="51">
        <v>-0.27</v>
      </c>
      <c r="BX15" s="51">
        <v>1.79</v>
      </c>
      <c r="BY15" s="51">
        <v>-1.07</v>
      </c>
      <c r="BZ15" s="51">
        <v>-2.86</v>
      </c>
      <c r="CA15" s="51">
        <v>4.9000000000000004</v>
      </c>
      <c r="CB15" s="51">
        <v>60.4</v>
      </c>
      <c r="CE15" s="51">
        <v>1930.06</v>
      </c>
      <c r="CF15" s="51">
        <v>24.7</v>
      </c>
      <c r="CG15" s="51">
        <v>-3.12</v>
      </c>
      <c r="CH15" s="51">
        <v>2.1</v>
      </c>
      <c r="CI15" s="51">
        <v>0.96</v>
      </c>
      <c r="CJ15" s="51">
        <v>-0.35</v>
      </c>
      <c r="CK15" s="51">
        <v>1.49</v>
      </c>
      <c r="CL15" s="51">
        <v>-2.87</v>
      </c>
      <c r="CM15" s="51">
        <v>-0.21</v>
      </c>
      <c r="CN15" s="51">
        <v>4.17</v>
      </c>
      <c r="CO15" s="51">
        <v>61.11</v>
      </c>
      <c r="CR15" s="51">
        <v>1911.35</v>
      </c>
      <c r="CS15" s="51">
        <v>24.46</v>
      </c>
      <c r="CT15" s="51">
        <v>-4.2</v>
      </c>
      <c r="CU15" s="51">
        <v>1.66</v>
      </c>
      <c r="CV15" s="51">
        <v>0.95</v>
      </c>
      <c r="CW15" s="51">
        <v>-0.53</v>
      </c>
      <c r="CX15" s="51">
        <v>1.0900000000000001</v>
      </c>
      <c r="CY15" s="51">
        <v>-3.66</v>
      </c>
      <c r="CZ15" s="51">
        <v>-1</v>
      </c>
      <c r="DA15" s="51">
        <v>3.1</v>
      </c>
      <c r="DB15" s="51">
        <v>60.78</v>
      </c>
      <c r="DE15" s="51">
        <v>1951.58</v>
      </c>
      <c r="DF15" s="51">
        <v>24.98</v>
      </c>
      <c r="DG15" s="51">
        <v>-2.1800000000000002</v>
      </c>
      <c r="DH15" s="51">
        <v>2.5099999999999998</v>
      </c>
      <c r="DI15" s="51">
        <v>0.96</v>
      </c>
      <c r="DJ15" s="51">
        <v>-0.17</v>
      </c>
      <c r="DK15" s="51">
        <v>1.85</v>
      </c>
      <c r="DL15" s="51">
        <v>-2.09</v>
      </c>
      <c r="DM15" s="51">
        <v>0.24</v>
      </c>
      <c r="DN15" s="51">
        <v>5.18</v>
      </c>
      <c r="DO15" s="51">
        <v>61.5</v>
      </c>
    </row>
    <row r="16" spans="1:121" s="51" customFormat="1">
      <c r="A16" s="16">
        <v>1984</v>
      </c>
      <c r="B16" s="19">
        <v>1824.78</v>
      </c>
      <c r="C16" s="19">
        <v>23.48</v>
      </c>
      <c r="D16" s="19">
        <v>-3.91</v>
      </c>
      <c r="E16" s="19">
        <v>1.84</v>
      </c>
      <c r="F16" s="19">
        <v>0.92</v>
      </c>
      <c r="G16" s="19">
        <v>-0.77</v>
      </c>
      <c r="H16" s="19">
        <v>0.54</v>
      </c>
      <c r="I16" s="19">
        <v>1.1599999999999999</v>
      </c>
      <c r="J16" s="19">
        <v>-1.99</v>
      </c>
      <c r="K16" s="19">
        <v>-1.92</v>
      </c>
      <c r="L16" s="19">
        <v>5.0199999999999996</v>
      </c>
      <c r="M16" s="19">
        <v>60.27</v>
      </c>
      <c r="P16" s="19">
        <v>1795.4</v>
      </c>
      <c r="Q16" s="19">
        <v>23.1</v>
      </c>
      <c r="R16" s="19">
        <v>-5.97</v>
      </c>
      <c r="S16" s="19">
        <v>1.5</v>
      </c>
      <c r="T16" s="19">
        <v>0.91</v>
      </c>
      <c r="U16" s="19">
        <v>-1</v>
      </c>
      <c r="V16" s="19">
        <v>0.54</v>
      </c>
      <c r="W16" s="19">
        <v>1.04</v>
      </c>
      <c r="X16" s="19">
        <v>-2.82</v>
      </c>
      <c r="Y16" s="19">
        <v>-3.16</v>
      </c>
      <c r="Z16" s="19">
        <v>3.84</v>
      </c>
      <c r="AA16" s="19">
        <v>59.94</v>
      </c>
      <c r="AD16" s="19">
        <v>1851.29</v>
      </c>
      <c r="AE16" s="19">
        <v>23.82</v>
      </c>
      <c r="AF16" s="19">
        <v>-1.28</v>
      </c>
      <c r="AG16" s="19">
        <v>2.2000000000000002</v>
      </c>
      <c r="AH16" s="19">
        <v>0.92</v>
      </c>
      <c r="AI16" s="19">
        <v>-0.53</v>
      </c>
      <c r="AJ16" s="19">
        <v>0.54</v>
      </c>
      <c r="AK16" s="19">
        <v>1.27</v>
      </c>
      <c r="AL16" s="19">
        <v>-1.17</v>
      </c>
      <c r="AM16" s="19">
        <v>-0.11</v>
      </c>
      <c r="AN16" s="19">
        <v>6.13</v>
      </c>
      <c r="AO16" s="19">
        <v>60.51</v>
      </c>
      <c r="AR16" s="51">
        <v>1839.98</v>
      </c>
      <c r="AS16" s="51">
        <v>23.68</v>
      </c>
      <c r="AT16" s="51">
        <v>-4.76</v>
      </c>
      <c r="AU16" s="51">
        <v>1.76</v>
      </c>
      <c r="AV16" s="51">
        <v>0.92</v>
      </c>
      <c r="AW16" s="51">
        <v>-0.77</v>
      </c>
      <c r="AX16" s="51">
        <v>1.6</v>
      </c>
      <c r="AY16" s="51">
        <v>-2.16</v>
      </c>
      <c r="AZ16" s="51">
        <v>-2.62</v>
      </c>
      <c r="BA16" s="51">
        <v>4.4000000000000004</v>
      </c>
      <c r="BB16" s="51">
        <v>60.2</v>
      </c>
      <c r="BE16" s="51">
        <v>1814.43</v>
      </c>
      <c r="BF16" s="51">
        <v>23.35</v>
      </c>
      <c r="BG16" s="51">
        <v>-5.84</v>
      </c>
      <c r="BH16" s="51">
        <v>1.42</v>
      </c>
      <c r="BI16" s="51">
        <v>0.92</v>
      </c>
      <c r="BJ16" s="51">
        <v>-0.99</v>
      </c>
      <c r="BK16" s="51">
        <v>1.37</v>
      </c>
      <c r="BL16" s="51">
        <v>-2.83</v>
      </c>
      <c r="BM16" s="51">
        <v>-3.44</v>
      </c>
      <c r="BN16" s="51">
        <v>3.5</v>
      </c>
      <c r="BO16" s="51">
        <v>59.9</v>
      </c>
      <c r="BR16" s="51">
        <v>1860.22</v>
      </c>
      <c r="BS16" s="51">
        <v>23.94</v>
      </c>
      <c r="BT16" s="51">
        <v>-3.38</v>
      </c>
      <c r="BU16" s="51">
        <v>2.14</v>
      </c>
      <c r="BV16" s="51">
        <v>0.92</v>
      </c>
      <c r="BW16" s="51">
        <v>-0.52</v>
      </c>
      <c r="BX16" s="51">
        <v>1.9</v>
      </c>
      <c r="BY16" s="51">
        <v>-1.47</v>
      </c>
      <c r="BZ16" s="51">
        <v>-1.41</v>
      </c>
      <c r="CA16" s="51">
        <v>5.3</v>
      </c>
      <c r="CB16" s="51">
        <v>60.5</v>
      </c>
      <c r="CE16" s="51">
        <v>1970.26</v>
      </c>
      <c r="CF16" s="51">
        <v>25.31</v>
      </c>
      <c r="CG16" s="51">
        <v>-2.42</v>
      </c>
      <c r="CH16" s="51">
        <v>2.0699999999999998</v>
      </c>
      <c r="CI16" s="51">
        <v>0.92</v>
      </c>
      <c r="CJ16" s="51">
        <v>-0.47</v>
      </c>
      <c r="CK16" s="51">
        <v>1.63</v>
      </c>
      <c r="CL16" s="51">
        <v>-2.31</v>
      </c>
      <c r="CM16" s="51">
        <v>-0.08</v>
      </c>
      <c r="CN16" s="51">
        <v>4.55</v>
      </c>
      <c r="CO16" s="51">
        <v>61.44</v>
      </c>
      <c r="CR16" s="51">
        <v>1952.48</v>
      </c>
      <c r="CS16" s="51">
        <v>25.08</v>
      </c>
      <c r="CT16" s="51">
        <v>-3.41</v>
      </c>
      <c r="CU16" s="51">
        <v>1.72</v>
      </c>
      <c r="CV16" s="51">
        <v>0.91</v>
      </c>
      <c r="CW16" s="51">
        <v>-0.66</v>
      </c>
      <c r="CX16" s="51">
        <v>1.33</v>
      </c>
      <c r="CY16" s="51">
        <v>-3.1</v>
      </c>
      <c r="CZ16" s="51">
        <v>-0.69</v>
      </c>
      <c r="DA16" s="51">
        <v>3.47</v>
      </c>
      <c r="DB16" s="51">
        <v>61.14</v>
      </c>
      <c r="DE16" s="51">
        <v>1990.26</v>
      </c>
      <c r="DF16" s="51">
        <v>25.56</v>
      </c>
      <c r="DG16" s="51">
        <v>-1.54</v>
      </c>
      <c r="DH16" s="51">
        <v>2.36</v>
      </c>
      <c r="DI16" s="51">
        <v>0.92</v>
      </c>
      <c r="DJ16" s="51">
        <v>-0.28000000000000003</v>
      </c>
      <c r="DK16" s="51">
        <v>1.84</v>
      </c>
      <c r="DL16" s="51">
        <v>-1.52</v>
      </c>
      <c r="DM16" s="51">
        <v>0.23</v>
      </c>
      <c r="DN16" s="51">
        <v>5.57</v>
      </c>
      <c r="DO16" s="51">
        <v>61.82</v>
      </c>
    </row>
    <row r="17" spans="1:121" s="51" customFormat="1">
      <c r="A17" s="16">
        <v>1985</v>
      </c>
      <c r="B17" s="19">
        <v>1857.85</v>
      </c>
      <c r="C17" s="19">
        <v>23.92</v>
      </c>
      <c r="D17" s="19">
        <v>-3.43</v>
      </c>
      <c r="E17" s="19">
        <v>1.79</v>
      </c>
      <c r="F17" s="19">
        <v>0.88</v>
      </c>
      <c r="G17" s="19">
        <v>-0.74</v>
      </c>
      <c r="H17" s="19">
        <v>0.47</v>
      </c>
      <c r="I17" s="19">
        <v>1.18</v>
      </c>
      <c r="J17" s="19">
        <v>-1.46</v>
      </c>
      <c r="K17" s="19">
        <v>-1.97</v>
      </c>
      <c r="L17" s="19">
        <v>5.32</v>
      </c>
      <c r="M17" s="19">
        <v>60.34</v>
      </c>
      <c r="P17" s="19">
        <v>1828.59</v>
      </c>
      <c r="Q17" s="19">
        <v>23.55</v>
      </c>
      <c r="R17" s="19">
        <v>-5.37</v>
      </c>
      <c r="S17" s="19">
        <v>1.45</v>
      </c>
      <c r="T17" s="19">
        <v>0.88</v>
      </c>
      <c r="U17" s="19">
        <v>-0.97</v>
      </c>
      <c r="V17" s="19">
        <v>0.47</v>
      </c>
      <c r="W17" s="19">
        <v>1.07</v>
      </c>
      <c r="X17" s="19">
        <v>-2.2400000000000002</v>
      </c>
      <c r="Y17" s="19">
        <v>-3.13</v>
      </c>
      <c r="Z17" s="19">
        <v>4.1900000000000004</v>
      </c>
      <c r="AA17" s="19">
        <v>60.12</v>
      </c>
      <c r="AD17" s="19">
        <v>1883.53</v>
      </c>
      <c r="AE17" s="19">
        <v>24.25</v>
      </c>
      <c r="AF17" s="19">
        <v>-0.88</v>
      </c>
      <c r="AG17" s="19">
        <v>2.15</v>
      </c>
      <c r="AH17" s="19">
        <v>0.89</v>
      </c>
      <c r="AI17" s="19">
        <v>-0.49</v>
      </c>
      <c r="AJ17" s="19">
        <v>0.47</v>
      </c>
      <c r="AK17" s="19">
        <v>1.29</v>
      </c>
      <c r="AL17" s="19">
        <v>-0.71</v>
      </c>
      <c r="AM17" s="19">
        <v>-0.17</v>
      </c>
      <c r="AN17" s="19">
        <v>6.35</v>
      </c>
      <c r="AO17" s="19">
        <v>60.55</v>
      </c>
      <c r="AR17" s="51">
        <v>1870.1</v>
      </c>
      <c r="AS17" s="51">
        <v>24.08</v>
      </c>
      <c r="AT17" s="51">
        <v>-4.0999999999999996</v>
      </c>
      <c r="AU17" s="51">
        <v>1.62</v>
      </c>
      <c r="AV17" s="51">
        <v>0.88</v>
      </c>
      <c r="AW17" s="51">
        <v>-0.77</v>
      </c>
      <c r="AX17" s="51">
        <v>1.51</v>
      </c>
      <c r="AY17" s="51">
        <v>-1.66</v>
      </c>
      <c r="AZ17" s="51">
        <v>-2.46</v>
      </c>
      <c r="BA17" s="51">
        <v>4.7</v>
      </c>
      <c r="BB17" s="51">
        <v>60.3</v>
      </c>
      <c r="BE17" s="51">
        <v>1843.89</v>
      </c>
      <c r="BF17" s="51">
        <v>23.74</v>
      </c>
      <c r="BG17" s="51">
        <v>-5.19</v>
      </c>
      <c r="BH17" s="51">
        <v>1.28</v>
      </c>
      <c r="BI17" s="51">
        <v>0.88</v>
      </c>
      <c r="BJ17" s="51">
        <v>-0.99</v>
      </c>
      <c r="BK17" s="51">
        <v>1.25</v>
      </c>
      <c r="BL17" s="51">
        <v>-2.29</v>
      </c>
      <c r="BM17" s="51">
        <v>-3.3</v>
      </c>
      <c r="BN17" s="51">
        <v>3.9</v>
      </c>
      <c r="BO17" s="51">
        <v>60.1</v>
      </c>
      <c r="BR17" s="51">
        <v>1890.74</v>
      </c>
      <c r="BS17" s="51">
        <v>24.35</v>
      </c>
      <c r="BT17" s="51">
        <v>-2.7</v>
      </c>
      <c r="BU17" s="51">
        <v>1.95</v>
      </c>
      <c r="BV17" s="51">
        <v>0.89</v>
      </c>
      <c r="BW17" s="51">
        <v>-0.53</v>
      </c>
      <c r="BX17" s="51">
        <v>1.73</v>
      </c>
      <c r="BY17" s="51">
        <v>-1.02</v>
      </c>
      <c r="BZ17" s="51">
        <v>-1.18</v>
      </c>
      <c r="CA17" s="51">
        <v>5.6</v>
      </c>
      <c r="CB17" s="51">
        <v>60.5</v>
      </c>
      <c r="CE17" s="51">
        <v>2004.68</v>
      </c>
      <c r="CF17" s="51">
        <v>25.81</v>
      </c>
      <c r="CG17" s="51">
        <v>-1.87</v>
      </c>
      <c r="CH17" s="51">
        <v>1.73</v>
      </c>
      <c r="CI17" s="51">
        <v>0.88</v>
      </c>
      <c r="CJ17" s="51">
        <v>-0.53</v>
      </c>
      <c r="CK17" s="51">
        <v>1.38</v>
      </c>
      <c r="CL17" s="51">
        <v>-1.78</v>
      </c>
      <c r="CM17" s="51">
        <v>-0.05</v>
      </c>
      <c r="CN17" s="51">
        <v>4.88</v>
      </c>
      <c r="CO17" s="51">
        <v>61.81</v>
      </c>
      <c r="CR17" s="51">
        <v>1988.06</v>
      </c>
      <c r="CS17" s="51">
        <v>25.59</v>
      </c>
      <c r="CT17" s="51">
        <v>-2.79</v>
      </c>
      <c r="CU17" s="51">
        <v>1.44</v>
      </c>
      <c r="CV17" s="51">
        <v>0.88</v>
      </c>
      <c r="CW17" s="51">
        <v>-0.72</v>
      </c>
      <c r="CX17" s="51">
        <v>1.1599999999999999</v>
      </c>
      <c r="CY17" s="51">
        <v>-2.5499999999999998</v>
      </c>
      <c r="CZ17" s="51">
        <v>-0.56999999999999995</v>
      </c>
      <c r="DA17" s="51">
        <v>3.83</v>
      </c>
      <c r="DB17" s="51">
        <v>61.53</v>
      </c>
      <c r="DE17" s="51">
        <v>2023.49</v>
      </c>
      <c r="DF17" s="51">
        <v>26.05</v>
      </c>
      <c r="DG17" s="51">
        <v>-1.06</v>
      </c>
      <c r="DH17" s="51">
        <v>2.02</v>
      </c>
      <c r="DI17" s="51">
        <v>0.89</v>
      </c>
      <c r="DJ17" s="51">
        <v>-0.33</v>
      </c>
      <c r="DK17" s="51">
        <v>1.58</v>
      </c>
      <c r="DL17" s="51">
        <v>-1.03</v>
      </c>
      <c r="DM17" s="51">
        <v>0.18</v>
      </c>
      <c r="DN17" s="51">
        <v>5.86</v>
      </c>
      <c r="DO17" s="51">
        <v>62.14</v>
      </c>
    </row>
    <row r="18" spans="1:121" s="51" customFormat="1">
      <c r="A18" s="16">
        <v>1986</v>
      </c>
      <c r="B18" s="19">
        <v>1895.43</v>
      </c>
      <c r="C18" s="19">
        <v>24.37</v>
      </c>
      <c r="D18" s="19">
        <v>-3.18</v>
      </c>
      <c r="E18" s="19">
        <v>1.99</v>
      </c>
      <c r="F18" s="19">
        <v>0.9</v>
      </c>
      <c r="G18" s="19">
        <v>-0.48</v>
      </c>
      <c r="H18" s="19">
        <v>0.38</v>
      </c>
      <c r="I18" s="19">
        <v>1.2</v>
      </c>
      <c r="J18" s="19">
        <v>-0.82</v>
      </c>
      <c r="K18" s="19">
        <v>-2.36</v>
      </c>
      <c r="L18" s="19">
        <v>5.49</v>
      </c>
      <c r="M18" s="19">
        <v>60.54</v>
      </c>
      <c r="P18" s="19">
        <v>1866.56</v>
      </c>
      <c r="Q18" s="19">
        <v>24</v>
      </c>
      <c r="R18" s="19">
        <v>-4.97</v>
      </c>
      <c r="S18" s="19">
        <v>1.63</v>
      </c>
      <c r="T18" s="19">
        <v>0.89</v>
      </c>
      <c r="U18" s="19">
        <v>-0.72</v>
      </c>
      <c r="V18" s="19">
        <v>0.38</v>
      </c>
      <c r="W18" s="19">
        <v>1.08</v>
      </c>
      <c r="X18" s="19">
        <v>-1.54</v>
      </c>
      <c r="Y18" s="19">
        <v>-3.44</v>
      </c>
      <c r="Z18" s="19">
        <v>4.47</v>
      </c>
      <c r="AA18" s="19">
        <v>60.4</v>
      </c>
      <c r="AD18" s="19">
        <v>1919.61</v>
      </c>
      <c r="AE18" s="19">
        <v>24.68</v>
      </c>
      <c r="AF18" s="19">
        <v>-0.83</v>
      </c>
      <c r="AG18" s="19">
        <v>2.37</v>
      </c>
      <c r="AH18" s="19">
        <v>0.9</v>
      </c>
      <c r="AI18" s="19">
        <v>-0.22</v>
      </c>
      <c r="AJ18" s="19">
        <v>0.38</v>
      </c>
      <c r="AK18" s="19">
        <v>1.32</v>
      </c>
      <c r="AL18" s="19">
        <v>-0.14000000000000001</v>
      </c>
      <c r="AM18" s="19">
        <v>-0.69</v>
      </c>
      <c r="AN18" s="19">
        <v>6.44</v>
      </c>
      <c r="AO18" s="19">
        <v>60.64</v>
      </c>
      <c r="AR18" s="51">
        <v>1905.37</v>
      </c>
      <c r="AS18" s="51">
        <v>24.5</v>
      </c>
      <c r="AT18" s="51">
        <v>-3.72</v>
      </c>
      <c r="AU18" s="51">
        <v>1.87</v>
      </c>
      <c r="AV18" s="51">
        <v>0.89</v>
      </c>
      <c r="AW18" s="51">
        <v>-0.54</v>
      </c>
      <c r="AX18" s="51">
        <v>1.51</v>
      </c>
      <c r="AY18" s="51">
        <v>-0.93</v>
      </c>
      <c r="AZ18" s="51">
        <v>-2.81</v>
      </c>
      <c r="BA18" s="51">
        <v>5</v>
      </c>
      <c r="BB18" s="51">
        <v>60.5</v>
      </c>
      <c r="BE18" s="51">
        <v>1879.24</v>
      </c>
      <c r="BF18" s="51">
        <v>24.16</v>
      </c>
      <c r="BG18" s="51">
        <v>-4.79</v>
      </c>
      <c r="BH18" s="51">
        <v>1.55</v>
      </c>
      <c r="BI18" s="51">
        <v>0.89</v>
      </c>
      <c r="BJ18" s="51">
        <v>-0.77</v>
      </c>
      <c r="BK18" s="51">
        <v>1.3</v>
      </c>
      <c r="BL18" s="51">
        <v>-1.54</v>
      </c>
      <c r="BM18" s="51">
        <v>-3.66</v>
      </c>
      <c r="BN18" s="51">
        <v>4.2</v>
      </c>
      <c r="BO18" s="51">
        <v>60.4</v>
      </c>
      <c r="BR18" s="51">
        <v>1925.89</v>
      </c>
      <c r="BS18" s="51">
        <v>24.76</v>
      </c>
      <c r="BT18" s="51">
        <v>-2.35</v>
      </c>
      <c r="BU18" s="51">
        <v>2.19</v>
      </c>
      <c r="BV18" s="51">
        <v>0.9</v>
      </c>
      <c r="BW18" s="51">
        <v>-0.3</v>
      </c>
      <c r="BX18" s="51">
        <v>1.72</v>
      </c>
      <c r="BY18" s="51">
        <v>-0.32</v>
      </c>
      <c r="BZ18" s="51">
        <v>-1.55</v>
      </c>
      <c r="CA18" s="51">
        <v>5.8</v>
      </c>
      <c r="CB18" s="51">
        <v>60.6</v>
      </c>
      <c r="CE18" s="51">
        <v>2042.53</v>
      </c>
      <c r="CF18" s="51">
        <v>26.28</v>
      </c>
      <c r="CG18" s="51">
        <v>-1.5</v>
      </c>
      <c r="CH18" s="51">
        <v>1.87</v>
      </c>
      <c r="CI18" s="51">
        <v>0.89</v>
      </c>
      <c r="CJ18" s="51">
        <v>-0.37</v>
      </c>
      <c r="CK18" s="51">
        <v>1.35</v>
      </c>
      <c r="CL18" s="51">
        <v>-0.93</v>
      </c>
      <c r="CM18" s="51">
        <v>-0.56000000000000005</v>
      </c>
      <c r="CN18" s="51">
        <v>5.12</v>
      </c>
      <c r="CO18" s="51">
        <v>62.19</v>
      </c>
      <c r="CR18" s="51">
        <v>2023.62</v>
      </c>
      <c r="CS18" s="51">
        <v>26.04</v>
      </c>
      <c r="CT18" s="51">
        <v>-2.52</v>
      </c>
      <c r="CU18" s="51">
        <v>1.37</v>
      </c>
      <c r="CV18" s="51">
        <v>0.89</v>
      </c>
      <c r="CW18" s="51">
        <v>-0.56999999999999995</v>
      </c>
      <c r="CX18" s="51">
        <v>0.89</v>
      </c>
      <c r="CY18" s="51">
        <v>-1.68</v>
      </c>
      <c r="CZ18" s="51">
        <v>-1.24</v>
      </c>
      <c r="DA18" s="51">
        <v>4.13</v>
      </c>
      <c r="DB18" s="51">
        <v>61.93</v>
      </c>
      <c r="DE18" s="51">
        <v>2063.6999999999998</v>
      </c>
      <c r="DF18" s="51">
        <v>26.55</v>
      </c>
      <c r="DG18" s="51">
        <v>-0.57999999999999996</v>
      </c>
      <c r="DH18" s="51">
        <v>2.37</v>
      </c>
      <c r="DI18" s="51">
        <v>0.89</v>
      </c>
      <c r="DJ18" s="51">
        <v>-0.15</v>
      </c>
      <c r="DK18" s="51">
        <v>1.79</v>
      </c>
      <c r="DL18" s="51">
        <v>-0.22</v>
      </c>
      <c r="DM18" s="51">
        <v>-0.01</v>
      </c>
      <c r="DN18" s="51">
        <v>6.04</v>
      </c>
      <c r="DO18" s="51">
        <v>62.48</v>
      </c>
    </row>
    <row r="19" spans="1:121" s="51" customFormat="1">
      <c r="A19" s="16">
        <v>1987</v>
      </c>
      <c r="B19" s="19">
        <v>1931.87</v>
      </c>
      <c r="C19" s="19">
        <v>24.8</v>
      </c>
      <c r="D19" s="19">
        <v>-3.71</v>
      </c>
      <c r="E19" s="19">
        <v>1.9</v>
      </c>
      <c r="F19" s="19">
        <v>0.91</v>
      </c>
      <c r="G19" s="19">
        <v>-0.52</v>
      </c>
      <c r="H19" s="19">
        <v>0.28999999999999998</v>
      </c>
      <c r="I19" s="19">
        <v>1.22</v>
      </c>
      <c r="J19" s="19">
        <v>-0.79</v>
      </c>
      <c r="K19" s="19">
        <v>-2.92</v>
      </c>
      <c r="L19" s="19">
        <v>5.64</v>
      </c>
      <c r="M19" s="19">
        <v>60.77</v>
      </c>
      <c r="P19" s="19">
        <v>1903.89</v>
      </c>
      <c r="Q19" s="19">
        <v>24.44</v>
      </c>
      <c r="R19" s="19">
        <v>-5.33</v>
      </c>
      <c r="S19" s="19">
        <v>1.53</v>
      </c>
      <c r="T19" s="19">
        <v>0.91</v>
      </c>
      <c r="U19" s="19">
        <v>-0.76</v>
      </c>
      <c r="V19" s="19">
        <v>0.28999999999999998</v>
      </c>
      <c r="W19" s="19">
        <v>1.0900000000000001</v>
      </c>
      <c r="X19" s="19">
        <v>-1.43</v>
      </c>
      <c r="Y19" s="19">
        <v>-3.9</v>
      </c>
      <c r="Z19" s="19">
        <v>4.75</v>
      </c>
      <c r="AA19" s="19">
        <v>60.67</v>
      </c>
      <c r="AD19" s="19">
        <v>1954.59</v>
      </c>
      <c r="AE19" s="19">
        <v>25.09</v>
      </c>
      <c r="AF19" s="19">
        <v>-1.58</v>
      </c>
      <c r="AG19" s="19">
        <v>2.27</v>
      </c>
      <c r="AH19" s="19">
        <v>0.91</v>
      </c>
      <c r="AI19" s="19">
        <v>-0.28000000000000003</v>
      </c>
      <c r="AJ19" s="19">
        <v>0.28999999999999998</v>
      </c>
      <c r="AK19" s="19">
        <v>1.35</v>
      </c>
      <c r="AL19" s="19">
        <v>-0.16</v>
      </c>
      <c r="AM19" s="19">
        <v>-1.42</v>
      </c>
      <c r="AN19" s="19">
        <v>6.5</v>
      </c>
      <c r="AO19" s="19">
        <v>60.87</v>
      </c>
      <c r="AR19" s="51">
        <v>1940.19</v>
      </c>
      <c r="AS19" s="51">
        <v>24.91</v>
      </c>
      <c r="AT19" s="51">
        <v>-4.1399999999999997</v>
      </c>
      <c r="AU19" s="51">
        <v>1.81</v>
      </c>
      <c r="AV19" s="51">
        <v>0.91</v>
      </c>
      <c r="AW19" s="51">
        <v>-0.6</v>
      </c>
      <c r="AX19" s="51">
        <v>1.5</v>
      </c>
      <c r="AY19" s="51">
        <v>-0.79</v>
      </c>
      <c r="AZ19" s="51">
        <v>-3.37</v>
      </c>
      <c r="BA19" s="51">
        <v>5.3</v>
      </c>
      <c r="BB19" s="51">
        <v>60.8</v>
      </c>
      <c r="BE19" s="51">
        <v>1914.19</v>
      </c>
      <c r="BF19" s="51">
        <v>24.57</v>
      </c>
      <c r="BG19" s="51">
        <v>-5.19</v>
      </c>
      <c r="BH19" s="51">
        <v>1.5</v>
      </c>
      <c r="BI19" s="51">
        <v>0.91</v>
      </c>
      <c r="BJ19" s="51">
        <v>-0.82</v>
      </c>
      <c r="BK19" s="51">
        <v>1.28</v>
      </c>
      <c r="BL19" s="51">
        <v>-1.39</v>
      </c>
      <c r="BM19" s="51">
        <v>-4.2</v>
      </c>
      <c r="BN19" s="51">
        <v>4.5</v>
      </c>
      <c r="BO19" s="51">
        <v>60.7</v>
      </c>
      <c r="BR19" s="51">
        <v>1960.72</v>
      </c>
      <c r="BS19" s="51">
        <v>25.17</v>
      </c>
      <c r="BT19" s="51">
        <v>-2.8</v>
      </c>
      <c r="BU19" s="51">
        <v>2.12</v>
      </c>
      <c r="BV19" s="51">
        <v>0.91</v>
      </c>
      <c r="BW19" s="51">
        <v>-0.37</v>
      </c>
      <c r="BX19" s="51">
        <v>1.71</v>
      </c>
      <c r="BY19" s="51">
        <v>-0.2</v>
      </c>
      <c r="BZ19" s="51">
        <v>-2.15</v>
      </c>
      <c r="CA19" s="51">
        <v>6.1</v>
      </c>
      <c r="CB19" s="51">
        <v>60.9</v>
      </c>
      <c r="CE19" s="51">
        <v>2084.62</v>
      </c>
      <c r="CF19" s="51">
        <v>26.78</v>
      </c>
      <c r="CG19" s="51">
        <v>-2.15</v>
      </c>
      <c r="CH19" s="51">
        <v>2.0299999999999998</v>
      </c>
      <c r="CI19" s="51">
        <v>0.91</v>
      </c>
      <c r="CJ19" s="51">
        <v>-0.37</v>
      </c>
      <c r="CK19" s="51">
        <v>1.49</v>
      </c>
      <c r="CL19" s="51">
        <v>-0.55000000000000004</v>
      </c>
      <c r="CM19" s="51">
        <v>-1.59</v>
      </c>
      <c r="CN19" s="51">
        <v>5.36</v>
      </c>
      <c r="CO19" s="51">
        <v>62.6</v>
      </c>
      <c r="CR19" s="51">
        <v>2063.66</v>
      </c>
      <c r="CS19" s="51">
        <v>26.51</v>
      </c>
      <c r="CT19" s="51">
        <v>-3.24</v>
      </c>
      <c r="CU19" s="51">
        <v>1.59</v>
      </c>
      <c r="CV19" s="51">
        <v>0.9</v>
      </c>
      <c r="CW19" s="51">
        <v>-0.59</v>
      </c>
      <c r="CX19" s="51">
        <v>1.1100000000000001</v>
      </c>
      <c r="CY19" s="51">
        <v>-1.26</v>
      </c>
      <c r="CZ19" s="51">
        <v>-2.42</v>
      </c>
      <c r="DA19" s="51">
        <v>4.45</v>
      </c>
      <c r="DB19" s="51">
        <v>62.32</v>
      </c>
      <c r="DE19" s="51">
        <v>2107.62</v>
      </c>
      <c r="DF19" s="51">
        <v>27.08</v>
      </c>
      <c r="DG19" s="51">
        <v>-1.1399999999999999</v>
      </c>
      <c r="DH19" s="51">
        <v>2.4700000000000002</v>
      </c>
      <c r="DI19" s="51">
        <v>0.91</v>
      </c>
      <c r="DJ19" s="51">
        <v>-0.15</v>
      </c>
      <c r="DK19" s="51">
        <v>1.87</v>
      </c>
      <c r="DL19" s="51">
        <v>0.14000000000000001</v>
      </c>
      <c r="DM19" s="51">
        <v>-0.88</v>
      </c>
      <c r="DN19" s="51">
        <v>6.18</v>
      </c>
      <c r="DO19" s="51">
        <v>62.84</v>
      </c>
    </row>
    <row r="20" spans="1:121" s="51" customFormat="1">
      <c r="A20" s="16">
        <v>1988</v>
      </c>
      <c r="B20" s="19">
        <v>1973.35</v>
      </c>
      <c r="C20" s="19">
        <v>25.17</v>
      </c>
      <c r="D20" s="19">
        <v>-2.21</v>
      </c>
      <c r="E20" s="19">
        <v>2.11</v>
      </c>
      <c r="F20" s="19">
        <v>0.93</v>
      </c>
      <c r="G20" s="19">
        <v>-0.27</v>
      </c>
      <c r="H20" s="19">
        <v>0.21</v>
      </c>
      <c r="I20" s="19">
        <v>1.24</v>
      </c>
      <c r="J20" s="19">
        <v>-0.18</v>
      </c>
      <c r="K20" s="19">
        <v>-2.0299999999999998</v>
      </c>
      <c r="L20" s="19">
        <v>5.78</v>
      </c>
      <c r="M20" s="19">
        <v>61.07</v>
      </c>
      <c r="P20" s="19">
        <v>1946.86</v>
      </c>
      <c r="Q20" s="19">
        <v>24.84</v>
      </c>
      <c r="R20" s="19">
        <v>-3.68</v>
      </c>
      <c r="S20" s="19">
        <v>1.74</v>
      </c>
      <c r="T20" s="19">
        <v>0.93</v>
      </c>
      <c r="U20" s="19">
        <v>-0.51</v>
      </c>
      <c r="V20" s="19">
        <v>0.21</v>
      </c>
      <c r="W20" s="19">
        <v>1.1000000000000001</v>
      </c>
      <c r="X20" s="19">
        <v>-0.79</v>
      </c>
      <c r="Y20" s="19">
        <v>-2.9</v>
      </c>
      <c r="Z20" s="19">
        <v>5.0199999999999996</v>
      </c>
      <c r="AA20" s="19">
        <v>60.95</v>
      </c>
      <c r="AD20" s="19">
        <v>1994.46</v>
      </c>
      <c r="AE20" s="19">
        <v>25.44</v>
      </c>
      <c r="AF20" s="19">
        <v>-0.28000000000000003</v>
      </c>
      <c r="AG20" s="19">
        <v>2.5099999999999998</v>
      </c>
      <c r="AH20" s="19">
        <v>0.93</v>
      </c>
      <c r="AI20" s="19">
        <v>-0.01</v>
      </c>
      <c r="AJ20" s="19">
        <v>0.21</v>
      </c>
      <c r="AK20" s="19">
        <v>1.37</v>
      </c>
      <c r="AL20" s="19">
        <v>0.44</v>
      </c>
      <c r="AM20" s="19">
        <v>-0.72</v>
      </c>
      <c r="AN20" s="19">
        <v>6.59</v>
      </c>
      <c r="AO20" s="19">
        <v>61.33</v>
      </c>
      <c r="AR20" s="51">
        <v>1982.17</v>
      </c>
      <c r="AS20" s="51">
        <v>25.29</v>
      </c>
      <c r="AT20" s="51">
        <v>-2.65</v>
      </c>
      <c r="AU20" s="51">
        <v>2.13</v>
      </c>
      <c r="AV20" s="51">
        <v>0.93</v>
      </c>
      <c r="AW20" s="51">
        <v>-0.34</v>
      </c>
      <c r="AX20" s="51">
        <v>1.54</v>
      </c>
      <c r="AY20" s="51">
        <v>-0.09</v>
      </c>
      <c r="AZ20" s="51">
        <v>-2.58</v>
      </c>
      <c r="BA20" s="51">
        <v>5.6</v>
      </c>
      <c r="BB20" s="51">
        <v>61.1</v>
      </c>
      <c r="BE20" s="51">
        <v>1956.25</v>
      </c>
      <c r="BF20" s="51">
        <v>24.96</v>
      </c>
      <c r="BG20" s="51">
        <v>-3.69</v>
      </c>
      <c r="BH20" s="51">
        <v>1.8</v>
      </c>
      <c r="BI20" s="51">
        <v>0.93</v>
      </c>
      <c r="BJ20" s="51">
        <v>-0.56000000000000005</v>
      </c>
      <c r="BK20" s="51">
        <v>1.3</v>
      </c>
      <c r="BL20" s="51">
        <v>-0.69</v>
      </c>
      <c r="BM20" s="51">
        <v>-3.39</v>
      </c>
      <c r="BN20" s="51">
        <v>4.8</v>
      </c>
      <c r="BO20" s="51">
        <v>61</v>
      </c>
      <c r="BR20" s="51">
        <v>2002.87</v>
      </c>
      <c r="BS20" s="51">
        <v>25.55</v>
      </c>
      <c r="BT20" s="51">
        <v>-1.33</v>
      </c>
      <c r="BU20" s="51">
        <v>2.52</v>
      </c>
      <c r="BV20" s="51">
        <v>0.93</v>
      </c>
      <c r="BW20" s="51">
        <v>-0.1</v>
      </c>
      <c r="BX20" s="51">
        <v>1.84</v>
      </c>
      <c r="BY20" s="51">
        <v>0.52</v>
      </c>
      <c r="BZ20" s="51">
        <v>-1.4</v>
      </c>
      <c r="CA20" s="51">
        <v>6.3</v>
      </c>
      <c r="CB20" s="51">
        <v>61.3</v>
      </c>
      <c r="CE20" s="51">
        <v>2128.69</v>
      </c>
      <c r="CF20" s="51">
        <v>27.24</v>
      </c>
      <c r="CG20" s="51">
        <v>-0.6</v>
      </c>
      <c r="CH20" s="51">
        <v>2.1</v>
      </c>
      <c r="CI20" s="51">
        <v>0.93</v>
      </c>
      <c r="CJ20" s="51">
        <v>-0.34</v>
      </c>
      <c r="CK20" s="51">
        <v>1.51</v>
      </c>
      <c r="CL20" s="51">
        <v>0.51</v>
      </c>
      <c r="CM20" s="51">
        <v>-1.1000000000000001</v>
      </c>
      <c r="CN20" s="51">
        <v>5.59</v>
      </c>
      <c r="CO20" s="51">
        <v>62.99</v>
      </c>
      <c r="CR20" s="51">
        <v>2106.4899999999998</v>
      </c>
      <c r="CS20" s="51">
        <v>26.96</v>
      </c>
      <c r="CT20" s="51">
        <v>-1.75</v>
      </c>
      <c r="CU20" s="51">
        <v>1.67</v>
      </c>
      <c r="CV20" s="51">
        <v>0.92</v>
      </c>
      <c r="CW20" s="51">
        <v>-0.55000000000000004</v>
      </c>
      <c r="CX20" s="51">
        <v>1.1299999999999999</v>
      </c>
      <c r="CY20" s="51">
        <v>-0.16</v>
      </c>
      <c r="CZ20" s="51">
        <v>-2.04</v>
      </c>
      <c r="DA20" s="51">
        <v>4.7699999999999996</v>
      </c>
      <c r="DB20" s="51">
        <v>62.7</v>
      </c>
      <c r="DE20" s="51">
        <v>2153.2399999999998</v>
      </c>
      <c r="DF20" s="51">
        <v>27.55</v>
      </c>
      <c r="DG20" s="51">
        <v>0.45</v>
      </c>
      <c r="DH20" s="51">
        <v>2.52</v>
      </c>
      <c r="DI20" s="51">
        <v>0.93</v>
      </c>
      <c r="DJ20" s="51">
        <v>-0.14000000000000001</v>
      </c>
      <c r="DK20" s="51">
        <v>1.88</v>
      </c>
      <c r="DL20" s="51">
        <v>1.18</v>
      </c>
      <c r="DM20" s="51">
        <v>-0.31</v>
      </c>
      <c r="DN20" s="51">
        <v>6.36</v>
      </c>
      <c r="DO20" s="51">
        <v>63.24</v>
      </c>
    </row>
    <row r="21" spans="1:121" s="51" customFormat="1">
      <c r="A21" s="16">
        <v>1989</v>
      </c>
      <c r="B21" s="19">
        <v>2020.13</v>
      </c>
      <c r="C21" s="19">
        <v>25.53</v>
      </c>
      <c r="D21" s="19">
        <v>-0.75</v>
      </c>
      <c r="E21" s="19">
        <v>2.35</v>
      </c>
      <c r="F21" s="19">
        <v>0.98</v>
      </c>
      <c r="G21" s="19">
        <v>-0.04</v>
      </c>
      <c r="H21" s="19">
        <v>0.15</v>
      </c>
      <c r="I21" s="19">
        <v>1.25</v>
      </c>
      <c r="J21" s="19">
        <v>-0.22</v>
      </c>
      <c r="K21" s="19">
        <v>-0.53</v>
      </c>
      <c r="L21" s="19">
        <v>5.94</v>
      </c>
      <c r="M21" s="19">
        <v>61.49</v>
      </c>
      <c r="P21" s="19">
        <v>1994.94</v>
      </c>
      <c r="Q21" s="19">
        <v>25.22</v>
      </c>
      <c r="R21" s="19">
        <v>-2.1</v>
      </c>
      <c r="S21" s="19">
        <v>1.91</v>
      </c>
      <c r="T21" s="19">
        <v>0.98</v>
      </c>
      <c r="U21" s="19">
        <v>-0.34</v>
      </c>
      <c r="V21" s="19">
        <v>0.15</v>
      </c>
      <c r="W21" s="19">
        <v>1.1100000000000001</v>
      </c>
      <c r="X21" s="19">
        <v>-0.83</v>
      </c>
      <c r="Y21" s="19">
        <v>-1.27</v>
      </c>
      <c r="Z21" s="19">
        <v>5.29</v>
      </c>
      <c r="AA21" s="19">
        <v>61.22</v>
      </c>
      <c r="AD21" s="19">
        <v>2040.36</v>
      </c>
      <c r="AE21" s="19">
        <v>25.79</v>
      </c>
      <c r="AF21" s="19">
        <v>1.01</v>
      </c>
      <c r="AG21" s="19">
        <v>2.78</v>
      </c>
      <c r="AH21" s="19">
        <v>0.99</v>
      </c>
      <c r="AI21" s="19">
        <v>0.24</v>
      </c>
      <c r="AJ21" s="19">
        <v>0.15</v>
      </c>
      <c r="AK21" s="19">
        <v>1.4</v>
      </c>
      <c r="AL21" s="19">
        <v>0.42</v>
      </c>
      <c r="AM21" s="19">
        <v>0.57999999999999996</v>
      </c>
      <c r="AN21" s="19">
        <v>6.73</v>
      </c>
      <c r="AO21" s="19">
        <v>61.87</v>
      </c>
      <c r="AR21" s="51">
        <v>2029.79</v>
      </c>
      <c r="AS21" s="51">
        <v>25.66</v>
      </c>
      <c r="AT21" s="51">
        <v>-1.2</v>
      </c>
      <c r="AU21" s="51">
        <v>2.38</v>
      </c>
      <c r="AV21" s="51">
        <v>0.98</v>
      </c>
      <c r="AW21" s="51">
        <v>-0.1</v>
      </c>
      <c r="AX21" s="51">
        <v>1.49</v>
      </c>
      <c r="AY21" s="51">
        <v>-0.14000000000000001</v>
      </c>
      <c r="AZ21" s="51">
        <v>-1.07</v>
      </c>
      <c r="BA21" s="51">
        <v>5.8</v>
      </c>
      <c r="BB21" s="51">
        <v>61.5</v>
      </c>
      <c r="BE21" s="51">
        <v>2004.24</v>
      </c>
      <c r="BF21" s="51">
        <v>25.33</v>
      </c>
      <c r="BG21" s="51">
        <v>-2.23</v>
      </c>
      <c r="BH21" s="51">
        <v>2.0299999999999998</v>
      </c>
      <c r="BI21" s="51">
        <v>0.98</v>
      </c>
      <c r="BJ21" s="51">
        <v>-0.37</v>
      </c>
      <c r="BK21" s="51">
        <v>1.28</v>
      </c>
      <c r="BL21" s="51">
        <v>-0.77</v>
      </c>
      <c r="BM21" s="51">
        <v>-1.86</v>
      </c>
      <c r="BN21" s="51">
        <v>5.2</v>
      </c>
      <c r="BO21" s="51">
        <v>61.3</v>
      </c>
      <c r="BR21" s="51">
        <v>2050.84</v>
      </c>
      <c r="BS21" s="51">
        <v>25.92</v>
      </c>
      <c r="BT21" s="51">
        <v>7.0000000000000007E-2</v>
      </c>
      <c r="BU21" s="51">
        <v>2.74</v>
      </c>
      <c r="BV21" s="51">
        <v>0.99</v>
      </c>
      <c r="BW21" s="51">
        <v>0.17</v>
      </c>
      <c r="BX21" s="51">
        <v>1.73</v>
      </c>
      <c r="BY21" s="51">
        <v>0.49</v>
      </c>
      <c r="BZ21" s="51">
        <v>0.04</v>
      </c>
      <c r="CA21" s="51">
        <v>6.6</v>
      </c>
      <c r="CB21" s="51">
        <v>61.9</v>
      </c>
      <c r="CE21" s="51">
        <v>2182.87</v>
      </c>
      <c r="CF21" s="51">
        <v>27.72</v>
      </c>
      <c r="CG21" s="51">
        <v>0.71</v>
      </c>
      <c r="CH21" s="51">
        <v>2.5</v>
      </c>
      <c r="CI21" s="51">
        <v>0.98</v>
      </c>
      <c r="CJ21" s="51">
        <v>-0.26</v>
      </c>
      <c r="CK21" s="51">
        <v>1.77</v>
      </c>
      <c r="CL21" s="51">
        <v>1.03</v>
      </c>
      <c r="CM21" s="51">
        <v>-0.32</v>
      </c>
      <c r="CN21" s="51">
        <v>5.84</v>
      </c>
      <c r="CO21" s="51">
        <v>63.36</v>
      </c>
      <c r="CR21" s="51">
        <v>2157.5500000000002</v>
      </c>
      <c r="CS21" s="51">
        <v>27.4</v>
      </c>
      <c r="CT21" s="51">
        <v>-0.51</v>
      </c>
      <c r="CU21" s="51">
        <v>2</v>
      </c>
      <c r="CV21" s="51">
        <v>0.97</v>
      </c>
      <c r="CW21" s="51">
        <v>-0.47</v>
      </c>
      <c r="CX21" s="51">
        <v>1.33</v>
      </c>
      <c r="CY21" s="51">
        <v>0.41</v>
      </c>
      <c r="CZ21" s="51">
        <v>-1.39</v>
      </c>
      <c r="DA21" s="51">
        <v>5.0999999999999996</v>
      </c>
      <c r="DB21" s="51">
        <v>63.08</v>
      </c>
      <c r="DE21" s="51">
        <v>2209.75</v>
      </c>
      <c r="DF21" s="51">
        <v>28.06</v>
      </c>
      <c r="DG21" s="51">
        <v>1.89</v>
      </c>
      <c r="DH21" s="51">
        <v>3.05</v>
      </c>
      <c r="DI21" s="51">
        <v>0.98</v>
      </c>
      <c r="DJ21" s="51">
        <v>-0.04</v>
      </c>
      <c r="DK21" s="51">
        <v>2.2799999999999998</v>
      </c>
      <c r="DL21" s="51">
        <v>1.68</v>
      </c>
      <c r="DM21" s="51">
        <v>0.65</v>
      </c>
      <c r="DN21" s="51">
        <v>6.59</v>
      </c>
      <c r="DO21" s="51">
        <v>63.63</v>
      </c>
    </row>
    <row r="22" spans="1:121" s="51" customFormat="1">
      <c r="A22" s="16">
        <v>1990</v>
      </c>
      <c r="B22" s="19">
        <v>2064.77</v>
      </c>
      <c r="C22" s="19">
        <v>25.89</v>
      </c>
      <c r="D22" s="19">
        <v>2.17</v>
      </c>
      <c r="E22" s="19">
        <v>2.1800000000000002</v>
      </c>
      <c r="F22" s="19">
        <v>1.06</v>
      </c>
      <c r="G22" s="19">
        <v>-0.24</v>
      </c>
      <c r="H22" s="19">
        <v>0.1</v>
      </c>
      <c r="I22" s="19">
        <v>1.26</v>
      </c>
      <c r="J22" s="19">
        <v>0.34</v>
      </c>
      <c r="K22" s="19">
        <v>1.82</v>
      </c>
      <c r="L22" s="19">
        <v>6.16</v>
      </c>
      <c r="M22" s="19">
        <v>61.78</v>
      </c>
      <c r="P22" s="19">
        <v>2040.56</v>
      </c>
      <c r="Q22" s="19">
        <v>25.59</v>
      </c>
      <c r="R22" s="19">
        <v>0.88</v>
      </c>
      <c r="S22" s="19">
        <v>1.75</v>
      </c>
      <c r="T22" s="19">
        <v>1.06</v>
      </c>
      <c r="U22" s="19">
        <v>-0.53</v>
      </c>
      <c r="V22" s="19">
        <v>0.1</v>
      </c>
      <c r="W22" s="19">
        <v>1.1100000000000001</v>
      </c>
      <c r="X22" s="19">
        <v>-0.33</v>
      </c>
      <c r="Y22" s="19">
        <v>1.22</v>
      </c>
      <c r="Z22" s="19">
        <v>5.56</v>
      </c>
      <c r="AA22" s="19">
        <v>61.4</v>
      </c>
      <c r="AD22" s="19">
        <v>2084.81</v>
      </c>
      <c r="AE22" s="19">
        <v>26.14</v>
      </c>
      <c r="AF22" s="19">
        <v>3.81</v>
      </c>
      <c r="AG22" s="19">
        <v>2.65</v>
      </c>
      <c r="AH22" s="19">
        <v>1.07</v>
      </c>
      <c r="AI22" s="19">
        <v>0.06</v>
      </c>
      <c r="AJ22" s="19">
        <v>0.1</v>
      </c>
      <c r="AK22" s="19">
        <v>1.41</v>
      </c>
      <c r="AL22" s="19">
        <v>1.04</v>
      </c>
      <c r="AM22" s="19">
        <v>2.77</v>
      </c>
      <c r="AN22" s="19">
        <v>6.93</v>
      </c>
      <c r="AO22" s="19">
        <v>62.23</v>
      </c>
      <c r="AR22" s="51">
        <v>2075.34</v>
      </c>
      <c r="AS22" s="51">
        <v>26.02</v>
      </c>
      <c r="AT22" s="51">
        <v>1.7</v>
      </c>
      <c r="AU22" s="51">
        <v>2.2200000000000002</v>
      </c>
      <c r="AV22" s="51">
        <v>1.06</v>
      </c>
      <c r="AW22" s="51">
        <v>-0.28000000000000003</v>
      </c>
      <c r="AX22" s="51">
        <v>1.43</v>
      </c>
      <c r="AY22" s="51">
        <v>0.21</v>
      </c>
      <c r="AZ22" s="51">
        <v>1.48</v>
      </c>
      <c r="BA22" s="51">
        <v>6.1</v>
      </c>
      <c r="BB22" s="51">
        <v>61.8</v>
      </c>
      <c r="BE22" s="51">
        <v>2050.12</v>
      </c>
      <c r="BF22" s="51">
        <v>25.71</v>
      </c>
      <c r="BG22" s="51">
        <v>0.69</v>
      </c>
      <c r="BH22" s="51">
        <v>1.87</v>
      </c>
      <c r="BI22" s="51">
        <v>1.06</v>
      </c>
      <c r="BJ22" s="51">
        <v>-0.55000000000000004</v>
      </c>
      <c r="BK22" s="51">
        <v>1.22</v>
      </c>
      <c r="BL22" s="51">
        <v>-0.48</v>
      </c>
      <c r="BM22" s="51">
        <v>0.75</v>
      </c>
      <c r="BN22" s="51">
        <v>5.5</v>
      </c>
      <c r="BO22" s="51">
        <v>61.5</v>
      </c>
      <c r="BR22" s="51">
        <v>2096.56</v>
      </c>
      <c r="BS22" s="51">
        <v>26.29</v>
      </c>
      <c r="BT22" s="51">
        <v>2.93</v>
      </c>
      <c r="BU22" s="51">
        <v>2.59</v>
      </c>
      <c r="BV22" s="51">
        <v>1.07</v>
      </c>
      <c r="BW22" s="51">
        <v>0.01</v>
      </c>
      <c r="BX22" s="51">
        <v>1.66</v>
      </c>
      <c r="BY22" s="51">
        <v>0.89</v>
      </c>
      <c r="BZ22" s="51">
        <v>2.52</v>
      </c>
      <c r="CA22" s="51">
        <v>6.9</v>
      </c>
      <c r="CB22" s="51">
        <v>62.3</v>
      </c>
      <c r="CE22" s="51">
        <v>2236.41</v>
      </c>
      <c r="CF22" s="51">
        <v>28.15</v>
      </c>
      <c r="CG22" s="51">
        <v>3.44</v>
      </c>
      <c r="CH22" s="51">
        <v>2.41</v>
      </c>
      <c r="CI22" s="51">
        <v>1.05</v>
      </c>
      <c r="CJ22" s="51">
        <v>-0.23</v>
      </c>
      <c r="CK22" s="51">
        <v>1.59</v>
      </c>
      <c r="CL22" s="51">
        <v>2.39</v>
      </c>
      <c r="CM22" s="51">
        <v>1.06</v>
      </c>
      <c r="CN22" s="51">
        <v>6.12</v>
      </c>
      <c r="CO22" s="51">
        <v>63.73</v>
      </c>
      <c r="CR22" s="51">
        <v>2208.75</v>
      </c>
      <c r="CS22" s="51">
        <v>27.81</v>
      </c>
      <c r="CT22" s="51">
        <v>2.16</v>
      </c>
      <c r="CU22" s="51">
        <v>1.96</v>
      </c>
      <c r="CV22" s="51">
        <v>1.05</v>
      </c>
      <c r="CW22" s="51">
        <v>-0.46</v>
      </c>
      <c r="CX22" s="51">
        <v>1.21</v>
      </c>
      <c r="CY22" s="51">
        <v>1.76</v>
      </c>
      <c r="CZ22" s="51">
        <v>-7.0000000000000007E-2</v>
      </c>
      <c r="DA22" s="51">
        <v>5.43</v>
      </c>
      <c r="DB22" s="51">
        <v>63.46</v>
      </c>
      <c r="DE22" s="51">
        <v>2265.0300000000002</v>
      </c>
      <c r="DF22" s="51">
        <v>28.51</v>
      </c>
      <c r="DG22" s="51">
        <v>4.7</v>
      </c>
      <c r="DH22" s="51">
        <v>2.89</v>
      </c>
      <c r="DI22" s="51">
        <v>1.06</v>
      </c>
      <c r="DJ22" s="51">
        <v>0.03</v>
      </c>
      <c r="DK22" s="51">
        <v>1.99</v>
      </c>
      <c r="DL22" s="51">
        <v>3.02</v>
      </c>
      <c r="DM22" s="51">
        <v>2.13</v>
      </c>
      <c r="DN22" s="51">
        <v>6.86</v>
      </c>
      <c r="DO22" s="51">
        <v>64</v>
      </c>
    </row>
    <row r="23" spans="1:121" s="51" customFormat="1">
      <c r="A23" s="16">
        <v>1991</v>
      </c>
      <c r="B23" s="19">
        <v>2114.31</v>
      </c>
      <c r="C23" s="19">
        <v>26.37</v>
      </c>
      <c r="D23" s="19">
        <v>4.96</v>
      </c>
      <c r="E23" s="19">
        <v>2.38</v>
      </c>
      <c r="F23" s="19">
        <v>1.1299999999999999</v>
      </c>
      <c r="G23" s="19">
        <v>-7.0000000000000007E-2</v>
      </c>
      <c r="H23" s="19">
        <v>0.06</v>
      </c>
      <c r="I23" s="19">
        <v>1.26</v>
      </c>
      <c r="J23" s="19">
        <v>5.4</v>
      </c>
      <c r="K23" s="19">
        <v>-0.44</v>
      </c>
      <c r="L23" s="19">
        <v>6.44</v>
      </c>
      <c r="M23" s="19">
        <v>62.06</v>
      </c>
      <c r="N23" s="19">
        <v>18.510000000000002</v>
      </c>
      <c r="O23" s="19">
        <v>9.17</v>
      </c>
      <c r="P23" s="19">
        <v>2091.42</v>
      </c>
      <c r="Q23" s="19">
        <v>26.08</v>
      </c>
      <c r="R23" s="19">
        <v>3.78</v>
      </c>
      <c r="S23" s="19">
        <v>1.91</v>
      </c>
      <c r="T23" s="19">
        <v>1.1200000000000001</v>
      </c>
      <c r="U23" s="19">
        <v>-0.39</v>
      </c>
      <c r="V23" s="19">
        <v>0.06</v>
      </c>
      <c r="W23" s="19">
        <v>1.1100000000000001</v>
      </c>
      <c r="X23" s="19">
        <v>4.7</v>
      </c>
      <c r="Y23" s="19">
        <v>-0.92</v>
      </c>
      <c r="Z23" s="19">
        <v>5.86</v>
      </c>
      <c r="AA23" s="19">
        <v>61.63</v>
      </c>
      <c r="AB23" s="19">
        <v>18.510000000000002</v>
      </c>
      <c r="AC23" s="19">
        <v>9.17</v>
      </c>
      <c r="AD23" s="19">
        <v>2133.2600000000002</v>
      </c>
      <c r="AE23" s="19">
        <v>26.6</v>
      </c>
      <c r="AF23" s="19">
        <v>6.56</v>
      </c>
      <c r="AG23" s="19">
        <v>2.81</v>
      </c>
      <c r="AH23" s="19">
        <v>1.1299999999999999</v>
      </c>
      <c r="AI23" s="19">
        <v>0.2</v>
      </c>
      <c r="AJ23" s="19">
        <v>0.06</v>
      </c>
      <c r="AK23" s="19">
        <v>1.42</v>
      </c>
      <c r="AL23" s="19">
        <v>6.17</v>
      </c>
      <c r="AM23" s="19">
        <v>0.39</v>
      </c>
      <c r="AN23" s="19">
        <v>7.17</v>
      </c>
      <c r="AO23" s="19">
        <v>62.53</v>
      </c>
      <c r="AP23" s="19">
        <v>18.510000000000002</v>
      </c>
      <c r="AQ23" s="19">
        <v>9.17</v>
      </c>
      <c r="AR23" s="51">
        <v>2125.92</v>
      </c>
      <c r="AS23" s="51">
        <v>26.51</v>
      </c>
      <c r="AT23" s="51">
        <v>4.47</v>
      </c>
      <c r="AU23" s="51">
        <v>2.41</v>
      </c>
      <c r="AV23" s="51">
        <v>1.1299999999999999</v>
      </c>
      <c r="AW23" s="51">
        <v>-0.08</v>
      </c>
      <c r="AX23" s="51">
        <v>1.37</v>
      </c>
      <c r="AY23" s="51">
        <v>5.18</v>
      </c>
      <c r="AZ23" s="51">
        <v>-0.72</v>
      </c>
      <c r="BA23" s="51">
        <v>6.4</v>
      </c>
      <c r="BB23" s="51">
        <v>62.1</v>
      </c>
      <c r="BC23" s="51">
        <v>18.5</v>
      </c>
      <c r="BD23" s="51">
        <v>9.1999999999999993</v>
      </c>
      <c r="BE23" s="51">
        <v>2101.1</v>
      </c>
      <c r="BF23" s="51">
        <v>26.2</v>
      </c>
      <c r="BG23" s="51">
        <v>3.47</v>
      </c>
      <c r="BH23" s="51">
        <v>2.0299999999999998</v>
      </c>
      <c r="BI23" s="51">
        <v>1.1299999999999999</v>
      </c>
      <c r="BJ23" s="51">
        <v>-0.41</v>
      </c>
      <c r="BK23" s="51">
        <v>1.1499999999999999</v>
      </c>
      <c r="BL23" s="51">
        <v>4.46</v>
      </c>
      <c r="BM23" s="51">
        <v>-1.38</v>
      </c>
      <c r="BN23" s="51">
        <v>5.8</v>
      </c>
      <c r="BO23" s="51">
        <v>61.7</v>
      </c>
      <c r="BP23" s="51">
        <v>18.5</v>
      </c>
      <c r="BQ23" s="51">
        <v>9.1999999999999993</v>
      </c>
      <c r="BR23" s="51">
        <v>2146.5</v>
      </c>
      <c r="BS23" s="51">
        <v>26.77</v>
      </c>
      <c r="BT23" s="51">
        <v>5.68</v>
      </c>
      <c r="BU23" s="51">
        <v>2.77</v>
      </c>
      <c r="BV23" s="51">
        <v>1.1299999999999999</v>
      </c>
      <c r="BW23" s="51">
        <v>0.18</v>
      </c>
      <c r="BX23" s="51">
        <v>1.6</v>
      </c>
      <c r="BY23" s="51">
        <v>5.92</v>
      </c>
      <c r="BZ23" s="51">
        <v>0.25</v>
      </c>
      <c r="CA23" s="51">
        <v>7.2</v>
      </c>
      <c r="CB23" s="51">
        <v>62.6</v>
      </c>
      <c r="CC23" s="51">
        <v>18.510000000000002</v>
      </c>
      <c r="CD23" s="51">
        <v>9.17</v>
      </c>
      <c r="CE23" s="51">
        <v>2294.52</v>
      </c>
      <c r="CF23" s="51">
        <v>28.69</v>
      </c>
      <c r="CG23" s="51">
        <v>5.92</v>
      </c>
      <c r="CH23" s="51">
        <v>2.56</v>
      </c>
      <c r="CI23" s="51">
        <v>1.1200000000000001</v>
      </c>
      <c r="CJ23" s="51">
        <v>-7.0000000000000007E-2</v>
      </c>
      <c r="CK23" s="51">
        <v>1.52</v>
      </c>
      <c r="CL23" s="51">
        <v>3.63</v>
      </c>
      <c r="CM23" s="51">
        <v>2.29</v>
      </c>
      <c r="CN23" s="51">
        <v>6.43</v>
      </c>
      <c r="CO23" s="51">
        <v>64.069999999999993</v>
      </c>
      <c r="CP23" s="51">
        <v>18.510000000000002</v>
      </c>
      <c r="CQ23" s="51">
        <v>9.17</v>
      </c>
      <c r="CR23" s="51">
        <v>2265.15</v>
      </c>
      <c r="CS23" s="51">
        <v>28.32</v>
      </c>
      <c r="CT23" s="51">
        <v>4.62</v>
      </c>
      <c r="CU23" s="51">
        <v>2.09</v>
      </c>
      <c r="CV23" s="51">
        <v>1.1100000000000001</v>
      </c>
      <c r="CW23" s="51">
        <v>-0.37</v>
      </c>
      <c r="CX23" s="51">
        <v>1.1499999999999999</v>
      </c>
      <c r="CY23" s="51">
        <v>3.06</v>
      </c>
      <c r="CZ23" s="51">
        <v>1.1200000000000001</v>
      </c>
      <c r="DA23" s="51">
        <v>5.78</v>
      </c>
      <c r="DB23" s="51">
        <v>63.83</v>
      </c>
      <c r="DC23" s="51">
        <v>18.510000000000002</v>
      </c>
      <c r="DD23" s="51">
        <v>9.17</v>
      </c>
      <c r="DE23" s="51">
        <v>2324.2399999999998</v>
      </c>
      <c r="DF23" s="51">
        <v>29.06</v>
      </c>
      <c r="DG23" s="51">
        <v>7.22</v>
      </c>
      <c r="DH23" s="51">
        <v>3.01</v>
      </c>
      <c r="DI23" s="51">
        <v>1.1200000000000001</v>
      </c>
      <c r="DJ23" s="51">
        <v>0.16</v>
      </c>
      <c r="DK23" s="51">
        <v>1.9</v>
      </c>
      <c r="DL23" s="51">
        <v>4.24</v>
      </c>
      <c r="DM23" s="51">
        <v>3.43</v>
      </c>
      <c r="DN23" s="51">
        <v>7.15</v>
      </c>
      <c r="DO23" s="51">
        <v>64.34</v>
      </c>
      <c r="DP23" s="51">
        <v>18.510000000000002</v>
      </c>
      <c r="DQ23" s="51">
        <v>9.17</v>
      </c>
    </row>
    <row r="24" spans="1:121" s="51" customFormat="1">
      <c r="A24" s="16">
        <v>1992</v>
      </c>
      <c r="B24" s="19">
        <v>2177.4499999999998</v>
      </c>
      <c r="C24" s="19">
        <v>26.95</v>
      </c>
      <c r="D24" s="19">
        <v>3.81</v>
      </c>
      <c r="E24" s="19">
        <v>2.94</v>
      </c>
      <c r="F24" s="19">
        <v>1.1499999999999999</v>
      </c>
      <c r="G24" s="19">
        <v>0.5</v>
      </c>
      <c r="H24" s="19">
        <v>0.03</v>
      </c>
      <c r="I24" s="19">
        <v>1.25</v>
      </c>
      <c r="J24" s="19">
        <v>3.66</v>
      </c>
      <c r="K24" s="19">
        <v>0.14000000000000001</v>
      </c>
      <c r="L24" s="19">
        <v>6.77</v>
      </c>
      <c r="M24" s="19">
        <v>62.33</v>
      </c>
      <c r="N24" s="19">
        <v>19.899999999999999</v>
      </c>
      <c r="O24" s="19">
        <v>9.41</v>
      </c>
      <c r="P24" s="19">
        <v>2155.79</v>
      </c>
      <c r="Q24" s="19">
        <v>26.68</v>
      </c>
      <c r="R24" s="19">
        <v>2.77</v>
      </c>
      <c r="S24" s="19">
        <v>2.57</v>
      </c>
      <c r="T24" s="19">
        <v>1.1499999999999999</v>
      </c>
      <c r="U24" s="19">
        <v>0.28000000000000003</v>
      </c>
      <c r="V24" s="19">
        <v>0.03</v>
      </c>
      <c r="W24" s="19">
        <v>1.1100000000000001</v>
      </c>
      <c r="X24" s="19">
        <v>3</v>
      </c>
      <c r="Y24" s="19">
        <v>-0.23</v>
      </c>
      <c r="Z24" s="19">
        <v>6.2</v>
      </c>
      <c r="AA24" s="19">
        <v>61.92</v>
      </c>
      <c r="AB24" s="19">
        <v>19.899999999999999</v>
      </c>
      <c r="AC24" s="19">
        <v>9.41</v>
      </c>
      <c r="AD24" s="19">
        <v>2195.3200000000002</v>
      </c>
      <c r="AE24" s="19">
        <v>27.17</v>
      </c>
      <c r="AF24" s="19">
        <v>5.29</v>
      </c>
      <c r="AG24" s="19">
        <v>3.32</v>
      </c>
      <c r="AH24" s="19">
        <v>1.1599999999999999</v>
      </c>
      <c r="AI24" s="19">
        <v>0.72</v>
      </c>
      <c r="AJ24" s="19">
        <v>0.03</v>
      </c>
      <c r="AK24" s="19">
        <v>1.41</v>
      </c>
      <c r="AL24" s="19">
        <v>4.3899999999999997</v>
      </c>
      <c r="AM24" s="19">
        <v>0.9</v>
      </c>
      <c r="AN24" s="19">
        <v>7.48</v>
      </c>
      <c r="AO24" s="19">
        <v>62.78</v>
      </c>
      <c r="AP24" s="19">
        <v>19.899999999999999</v>
      </c>
      <c r="AQ24" s="19">
        <v>9.41</v>
      </c>
      <c r="AR24" s="51">
        <v>2191.4699999999998</v>
      </c>
      <c r="AS24" s="51">
        <v>27.12</v>
      </c>
      <c r="AT24" s="51">
        <v>3.23</v>
      </c>
      <c r="AU24" s="51">
        <v>3.04</v>
      </c>
      <c r="AV24" s="51">
        <v>1.1599999999999999</v>
      </c>
      <c r="AW24" s="51">
        <v>0.51</v>
      </c>
      <c r="AX24" s="51">
        <v>1.37</v>
      </c>
      <c r="AY24" s="51">
        <v>3.38</v>
      </c>
      <c r="AZ24" s="51">
        <v>-0.17</v>
      </c>
      <c r="BA24" s="51">
        <v>6.8</v>
      </c>
      <c r="BB24" s="51">
        <v>62.4</v>
      </c>
      <c r="BC24" s="51">
        <v>19.899999999999999</v>
      </c>
      <c r="BD24" s="51">
        <v>9.4</v>
      </c>
      <c r="BE24" s="51">
        <v>2167.71</v>
      </c>
      <c r="BF24" s="51">
        <v>26.83</v>
      </c>
      <c r="BG24" s="51">
        <v>2.31</v>
      </c>
      <c r="BH24" s="51">
        <v>2.71</v>
      </c>
      <c r="BI24" s="51">
        <v>1.1499999999999999</v>
      </c>
      <c r="BJ24" s="51">
        <v>0.28999999999999998</v>
      </c>
      <c r="BK24" s="51">
        <v>1.1399999999999999</v>
      </c>
      <c r="BL24" s="51">
        <v>2.7</v>
      </c>
      <c r="BM24" s="51">
        <v>-0.75</v>
      </c>
      <c r="BN24" s="51">
        <v>6.1</v>
      </c>
      <c r="BO24" s="51">
        <v>62</v>
      </c>
      <c r="BP24" s="51">
        <v>19.899999999999999</v>
      </c>
      <c r="BQ24" s="51">
        <v>9.4</v>
      </c>
      <c r="BR24" s="51">
        <v>2211.1999999999998</v>
      </c>
      <c r="BS24" s="51">
        <v>27.36</v>
      </c>
      <c r="BT24" s="51">
        <v>4.34</v>
      </c>
      <c r="BU24" s="51">
        <v>3.36</v>
      </c>
      <c r="BV24" s="51">
        <v>1.1599999999999999</v>
      </c>
      <c r="BW24" s="51">
        <v>0.73</v>
      </c>
      <c r="BX24" s="51">
        <v>1.61</v>
      </c>
      <c r="BY24" s="51">
        <v>4.0999999999999996</v>
      </c>
      <c r="BZ24" s="51">
        <v>0.72</v>
      </c>
      <c r="CA24" s="51">
        <v>7.5</v>
      </c>
      <c r="CB24" s="51">
        <v>62.8</v>
      </c>
      <c r="CC24" s="51">
        <v>19.899999999999999</v>
      </c>
      <c r="CD24" s="51">
        <v>9.41</v>
      </c>
      <c r="CE24" s="51">
        <v>2366.86</v>
      </c>
      <c r="CF24" s="51">
        <v>29.4</v>
      </c>
      <c r="CG24" s="51">
        <v>4.7699999999999996</v>
      </c>
      <c r="CH24" s="51">
        <v>3.09</v>
      </c>
      <c r="CI24" s="51">
        <v>1.1399999999999999</v>
      </c>
      <c r="CJ24" s="51">
        <v>0.43</v>
      </c>
      <c r="CK24" s="51">
        <v>1.52</v>
      </c>
      <c r="CL24" s="51">
        <v>2.76</v>
      </c>
      <c r="CM24" s="51">
        <v>2</v>
      </c>
      <c r="CN24" s="51">
        <v>6.77</v>
      </c>
      <c r="CO24" s="51">
        <v>64.41</v>
      </c>
      <c r="CP24" s="51">
        <v>19.899999999999999</v>
      </c>
      <c r="CQ24" s="51">
        <v>9.41</v>
      </c>
      <c r="CR24" s="51">
        <v>2335.11</v>
      </c>
      <c r="CS24" s="51">
        <v>29.01</v>
      </c>
      <c r="CT24" s="51">
        <v>3.41</v>
      </c>
      <c r="CU24" s="51">
        <v>2.65</v>
      </c>
      <c r="CV24" s="51">
        <v>1.1299999999999999</v>
      </c>
      <c r="CW24" s="51">
        <v>0.23</v>
      </c>
      <c r="CX24" s="51">
        <v>1.1399999999999999</v>
      </c>
      <c r="CY24" s="51">
        <v>2.2200000000000002</v>
      </c>
      <c r="CZ24" s="51">
        <v>0.73</v>
      </c>
      <c r="DA24" s="51">
        <v>6.15</v>
      </c>
      <c r="DB24" s="51">
        <v>64.19</v>
      </c>
      <c r="DC24" s="51">
        <v>19.899999999999999</v>
      </c>
      <c r="DD24" s="51">
        <v>9.41</v>
      </c>
      <c r="DE24" s="51">
        <v>2399.0100000000002</v>
      </c>
      <c r="DF24" s="51">
        <v>29.8</v>
      </c>
      <c r="DG24" s="51">
        <v>6.13</v>
      </c>
      <c r="DH24" s="51">
        <v>3.58</v>
      </c>
      <c r="DI24" s="51">
        <v>1.1399999999999999</v>
      </c>
      <c r="DJ24" s="51">
        <v>0.62</v>
      </c>
      <c r="DK24" s="51">
        <v>1.98</v>
      </c>
      <c r="DL24" s="51">
        <v>3.36</v>
      </c>
      <c r="DM24" s="51">
        <v>3.22</v>
      </c>
      <c r="DN24" s="51">
        <v>7.48</v>
      </c>
      <c r="DO24" s="51">
        <v>64.66</v>
      </c>
      <c r="DP24" s="51">
        <v>19.899999999999999</v>
      </c>
      <c r="DQ24" s="51">
        <v>9.41</v>
      </c>
    </row>
    <row r="25" spans="1:121" s="51" customFormat="1">
      <c r="A25" s="16">
        <v>1993</v>
      </c>
      <c r="B25" s="19">
        <v>2231.36</v>
      </c>
      <c r="C25" s="19">
        <v>27.52</v>
      </c>
      <c r="D25" s="19">
        <v>0.31</v>
      </c>
      <c r="E25" s="19">
        <v>2.4500000000000002</v>
      </c>
      <c r="F25" s="19">
        <v>1.05</v>
      </c>
      <c r="G25" s="19">
        <v>0.15</v>
      </c>
      <c r="H25" s="19">
        <v>0.02</v>
      </c>
      <c r="I25" s="19">
        <v>1.23</v>
      </c>
      <c r="J25" s="19">
        <v>1.68</v>
      </c>
      <c r="K25" s="19">
        <v>-1.37</v>
      </c>
      <c r="L25" s="19">
        <v>7.11</v>
      </c>
      <c r="M25" s="19">
        <v>62.52</v>
      </c>
      <c r="N25" s="19">
        <v>21.21</v>
      </c>
      <c r="O25" s="19">
        <v>9.69</v>
      </c>
      <c r="P25" s="19">
        <v>2211.83</v>
      </c>
      <c r="Q25" s="19">
        <v>27.28</v>
      </c>
      <c r="R25" s="19">
        <v>-0.56999999999999995</v>
      </c>
      <c r="S25" s="19">
        <v>2.09</v>
      </c>
      <c r="T25" s="19">
        <v>1.05</v>
      </c>
      <c r="U25" s="19">
        <v>-0.08</v>
      </c>
      <c r="V25" s="19">
        <v>0.02</v>
      </c>
      <c r="W25" s="19">
        <v>1.1100000000000001</v>
      </c>
      <c r="X25" s="19">
        <v>1.1000000000000001</v>
      </c>
      <c r="Y25" s="19">
        <v>-1.67</v>
      </c>
      <c r="Z25" s="19">
        <v>6.55</v>
      </c>
      <c r="AA25" s="19">
        <v>62.17</v>
      </c>
      <c r="AB25" s="19">
        <v>21.21</v>
      </c>
      <c r="AC25" s="19">
        <v>9.69</v>
      </c>
      <c r="AD25" s="19">
        <v>2247.5700000000002</v>
      </c>
      <c r="AE25" s="19">
        <v>27.72</v>
      </c>
      <c r="AF25" s="19">
        <v>1.61</v>
      </c>
      <c r="AG25" s="19">
        <v>2.83</v>
      </c>
      <c r="AH25" s="19">
        <v>1.05</v>
      </c>
      <c r="AI25" s="19">
        <v>0.38</v>
      </c>
      <c r="AJ25" s="19">
        <v>0.02</v>
      </c>
      <c r="AK25" s="19">
        <v>1.38</v>
      </c>
      <c r="AL25" s="19">
        <v>2.31</v>
      </c>
      <c r="AM25" s="19">
        <v>-0.7</v>
      </c>
      <c r="AN25" s="19">
        <v>7.78</v>
      </c>
      <c r="AO25" s="19">
        <v>62.88</v>
      </c>
      <c r="AP25" s="19">
        <v>21.21</v>
      </c>
      <c r="AQ25" s="19">
        <v>9.69</v>
      </c>
      <c r="AR25" s="51">
        <v>2247.5500000000002</v>
      </c>
      <c r="AS25" s="51">
        <v>27.72</v>
      </c>
      <c r="AT25" s="51">
        <v>-0.35</v>
      </c>
      <c r="AU25" s="51">
        <v>2.5299999999999998</v>
      </c>
      <c r="AV25" s="51">
        <v>1.05</v>
      </c>
      <c r="AW25" s="51">
        <v>0.19</v>
      </c>
      <c r="AX25" s="51">
        <v>1.29</v>
      </c>
      <c r="AY25" s="51">
        <v>1.24</v>
      </c>
      <c r="AZ25" s="51">
        <v>-1.61</v>
      </c>
      <c r="BA25" s="51">
        <v>7</v>
      </c>
      <c r="BB25" s="51">
        <v>62.6</v>
      </c>
      <c r="BC25" s="51">
        <v>21.2</v>
      </c>
      <c r="BD25" s="51">
        <v>9.6999999999999993</v>
      </c>
      <c r="BE25" s="51">
        <v>2225.29</v>
      </c>
      <c r="BF25" s="51">
        <v>27.44</v>
      </c>
      <c r="BG25" s="51">
        <v>-1.1599999999999999</v>
      </c>
      <c r="BH25" s="51">
        <v>2.2200000000000002</v>
      </c>
      <c r="BI25" s="51">
        <v>1.05</v>
      </c>
      <c r="BJ25" s="51">
        <v>-0.04</v>
      </c>
      <c r="BK25" s="51">
        <v>1.07</v>
      </c>
      <c r="BL25" s="51">
        <v>0.65</v>
      </c>
      <c r="BM25" s="51">
        <v>-2.13</v>
      </c>
      <c r="BN25" s="51">
        <v>6.4</v>
      </c>
      <c r="BO25" s="51">
        <v>62.2</v>
      </c>
      <c r="BP25" s="51">
        <v>21.2</v>
      </c>
      <c r="BQ25" s="51">
        <v>9.6999999999999993</v>
      </c>
      <c r="BR25" s="51">
        <v>2265.7800000000002</v>
      </c>
      <c r="BS25" s="51">
        <v>27.94</v>
      </c>
      <c r="BT25" s="51">
        <v>0.65</v>
      </c>
      <c r="BU25" s="51">
        <v>2.85</v>
      </c>
      <c r="BV25" s="51">
        <v>1.05</v>
      </c>
      <c r="BW25" s="51">
        <v>0.42</v>
      </c>
      <c r="BX25" s="51">
        <v>1.5</v>
      </c>
      <c r="BY25" s="51">
        <v>1.88</v>
      </c>
      <c r="BZ25" s="51">
        <v>-0.81</v>
      </c>
      <c r="CA25" s="51">
        <v>7.7</v>
      </c>
      <c r="CB25" s="51">
        <v>62.9</v>
      </c>
      <c r="CC25" s="51">
        <v>21.21</v>
      </c>
      <c r="CD25" s="51">
        <v>9.69</v>
      </c>
      <c r="CE25" s="51">
        <v>2430.71</v>
      </c>
      <c r="CF25" s="51">
        <v>30.03</v>
      </c>
      <c r="CG25" s="51">
        <v>1.07</v>
      </c>
      <c r="CH25" s="51">
        <v>2.66</v>
      </c>
      <c r="CI25" s="51">
        <v>1.04</v>
      </c>
      <c r="CJ25" s="51">
        <v>0.43</v>
      </c>
      <c r="CK25" s="51">
        <v>1.2</v>
      </c>
      <c r="CL25" s="51">
        <v>0.31</v>
      </c>
      <c r="CM25" s="51">
        <v>0.75</v>
      </c>
      <c r="CN25" s="51">
        <v>7.1</v>
      </c>
      <c r="CO25" s="51">
        <v>64.739999999999995</v>
      </c>
      <c r="CP25" s="51">
        <v>21.21</v>
      </c>
      <c r="CQ25" s="51">
        <v>9.69</v>
      </c>
      <c r="CR25" s="51">
        <v>2396.7800000000002</v>
      </c>
      <c r="CS25" s="51">
        <v>29.61</v>
      </c>
      <c r="CT25" s="51">
        <v>-0.19</v>
      </c>
      <c r="CU25" s="51">
        <v>2.08</v>
      </c>
      <c r="CV25" s="51">
        <v>1.04</v>
      </c>
      <c r="CW25" s="51">
        <v>0.24</v>
      </c>
      <c r="CX25" s="51">
        <v>0.65</v>
      </c>
      <c r="CY25" s="51">
        <v>-0.19</v>
      </c>
      <c r="CZ25" s="51">
        <v>-0.41</v>
      </c>
      <c r="DA25" s="51">
        <v>6.5</v>
      </c>
      <c r="DB25" s="51">
        <v>64.53</v>
      </c>
      <c r="DC25" s="51">
        <v>21.21</v>
      </c>
      <c r="DD25" s="51">
        <v>9.69</v>
      </c>
      <c r="DE25" s="51">
        <v>2461.58</v>
      </c>
      <c r="DF25" s="51">
        <v>30.41</v>
      </c>
      <c r="DG25" s="51">
        <v>2.48</v>
      </c>
      <c r="DH25" s="51">
        <v>3.1</v>
      </c>
      <c r="DI25" s="51">
        <v>1.04</v>
      </c>
      <c r="DJ25" s="51">
        <v>0.62</v>
      </c>
      <c r="DK25" s="51">
        <v>1.59</v>
      </c>
      <c r="DL25" s="51">
        <v>0.84</v>
      </c>
      <c r="DM25" s="51">
        <v>2.06</v>
      </c>
      <c r="DN25" s="51">
        <v>7.76</v>
      </c>
      <c r="DO25" s="51">
        <v>64.959999999999994</v>
      </c>
      <c r="DP25" s="51">
        <v>21.21</v>
      </c>
      <c r="DQ25" s="51">
        <v>9.69</v>
      </c>
    </row>
    <row r="26" spans="1:121" s="51" customFormat="1">
      <c r="A26" s="16">
        <v>1994</v>
      </c>
      <c r="B26" s="19">
        <v>2275.4299999999998</v>
      </c>
      <c r="C26" s="19">
        <v>28.02</v>
      </c>
      <c r="D26" s="19">
        <v>0.72</v>
      </c>
      <c r="E26" s="19">
        <v>1.96</v>
      </c>
      <c r="F26" s="19">
        <v>0.93</v>
      </c>
      <c r="G26" s="19">
        <v>-0.18</v>
      </c>
      <c r="H26" s="19">
        <v>0</v>
      </c>
      <c r="I26" s="19">
        <v>1.21</v>
      </c>
      <c r="J26" s="19">
        <v>0.52</v>
      </c>
      <c r="K26" s="19">
        <v>0.21</v>
      </c>
      <c r="L26" s="19">
        <v>7.48</v>
      </c>
      <c r="M26" s="19">
        <v>62.66</v>
      </c>
      <c r="N26" s="19">
        <v>22.21</v>
      </c>
      <c r="O26" s="19">
        <v>9.89</v>
      </c>
      <c r="P26" s="19">
        <v>2258.23</v>
      </c>
      <c r="Q26" s="19">
        <v>27.81</v>
      </c>
      <c r="R26" s="19">
        <v>-7.0000000000000007E-2</v>
      </c>
      <c r="S26" s="19">
        <v>1.59</v>
      </c>
      <c r="T26" s="19">
        <v>0.92</v>
      </c>
      <c r="U26" s="19">
        <v>-0.42</v>
      </c>
      <c r="V26" s="19">
        <v>0</v>
      </c>
      <c r="W26" s="19">
        <v>1.0900000000000001</v>
      </c>
      <c r="X26" s="19">
        <v>0</v>
      </c>
      <c r="Y26" s="19">
        <v>-7.0000000000000007E-2</v>
      </c>
      <c r="Z26" s="19">
        <v>6.87</v>
      </c>
      <c r="AA26" s="19">
        <v>62.42</v>
      </c>
      <c r="AB26" s="19">
        <v>22.21</v>
      </c>
      <c r="AC26" s="19">
        <v>9.89</v>
      </c>
      <c r="AD26" s="19">
        <v>2290.1999999999998</v>
      </c>
      <c r="AE26" s="19">
        <v>28.2</v>
      </c>
      <c r="AF26" s="19">
        <v>1.83</v>
      </c>
      <c r="AG26" s="19">
        <v>2.35</v>
      </c>
      <c r="AH26" s="19">
        <v>0.93</v>
      </c>
      <c r="AI26" s="19">
        <v>7.0000000000000007E-2</v>
      </c>
      <c r="AJ26" s="19">
        <v>0</v>
      </c>
      <c r="AK26" s="19">
        <v>1.35</v>
      </c>
      <c r="AL26" s="19">
        <v>1.06</v>
      </c>
      <c r="AM26" s="19">
        <v>0.78</v>
      </c>
      <c r="AN26" s="19">
        <v>8.11</v>
      </c>
      <c r="AO26" s="19">
        <v>62.9</v>
      </c>
      <c r="AP26" s="19">
        <v>22.21</v>
      </c>
      <c r="AQ26" s="19">
        <v>9.89</v>
      </c>
      <c r="AR26" s="51">
        <v>2294.65</v>
      </c>
      <c r="AS26" s="51">
        <v>28.26</v>
      </c>
      <c r="AT26" s="51">
        <v>-7.0000000000000007E-2</v>
      </c>
      <c r="AU26" s="51">
        <v>2.08</v>
      </c>
      <c r="AV26" s="51">
        <v>0.92</v>
      </c>
      <c r="AW26" s="51">
        <v>-0.13</v>
      </c>
      <c r="AX26" s="51">
        <v>1.28</v>
      </c>
      <c r="AY26" s="51">
        <v>0.05</v>
      </c>
      <c r="AZ26" s="51">
        <v>-0.14000000000000001</v>
      </c>
      <c r="BA26" s="51">
        <v>7.3</v>
      </c>
      <c r="BB26" s="51">
        <v>62.7</v>
      </c>
      <c r="BC26" s="51">
        <v>22.2</v>
      </c>
      <c r="BD26" s="51">
        <v>9.9</v>
      </c>
      <c r="BE26" s="51">
        <v>2273.77</v>
      </c>
      <c r="BF26" s="51">
        <v>28</v>
      </c>
      <c r="BG26" s="51">
        <v>-0.85</v>
      </c>
      <c r="BH26" s="51">
        <v>1.74</v>
      </c>
      <c r="BI26" s="51">
        <v>0.92</v>
      </c>
      <c r="BJ26" s="51">
        <v>-0.37</v>
      </c>
      <c r="BK26" s="51">
        <v>1.06</v>
      </c>
      <c r="BL26" s="51">
        <v>-0.5</v>
      </c>
      <c r="BM26" s="51">
        <v>-0.67</v>
      </c>
      <c r="BN26" s="51">
        <v>6.7</v>
      </c>
      <c r="BO26" s="51">
        <v>62.5</v>
      </c>
      <c r="BP26" s="51">
        <v>22.2</v>
      </c>
      <c r="BQ26" s="51">
        <v>9.9</v>
      </c>
      <c r="BR26" s="51">
        <v>2312.6999999999998</v>
      </c>
      <c r="BS26" s="51">
        <v>28.48</v>
      </c>
      <c r="BT26" s="51">
        <v>0.84</v>
      </c>
      <c r="BU26" s="51">
        <v>2.44</v>
      </c>
      <c r="BV26" s="51">
        <v>0.92</v>
      </c>
      <c r="BW26" s="51">
        <v>0.11</v>
      </c>
      <c r="BX26" s="51">
        <v>1.55</v>
      </c>
      <c r="BY26" s="51">
        <v>0.62</v>
      </c>
      <c r="BZ26" s="51">
        <v>0.6</v>
      </c>
      <c r="CA26" s="51">
        <v>8</v>
      </c>
      <c r="CB26" s="51">
        <v>62.9</v>
      </c>
      <c r="CC26" s="51">
        <v>22.21</v>
      </c>
      <c r="CD26" s="51">
        <v>9.89</v>
      </c>
      <c r="CE26" s="51">
        <v>2490.3000000000002</v>
      </c>
      <c r="CF26" s="51">
        <v>30.69</v>
      </c>
      <c r="CG26" s="51">
        <v>1.21</v>
      </c>
      <c r="CH26" s="51">
        <v>2.41</v>
      </c>
      <c r="CI26" s="51">
        <v>0.92</v>
      </c>
      <c r="CJ26" s="51">
        <v>0.14000000000000001</v>
      </c>
      <c r="CK26" s="51">
        <v>1.35</v>
      </c>
      <c r="CL26" s="51">
        <v>0.01</v>
      </c>
      <c r="CM26" s="51">
        <v>1.19</v>
      </c>
      <c r="CN26" s="51">
        <v>7.46</v>
      </c>
      <c r="CO26" s="51">
        <v>65.08</v>
      </c>
      <c r="CP26" s="51">
        <v>22.21</v>
      </c>
      <c r="CQ26" s="51">
        <v>9.89</v>
      </c>
      <c r="CR26" s="51">
        <v>2455.98</v>
      </c>
      <c r="CS26" s="51">
        <v>30.27</v>
      </c>
      <c r="CT26" s="51">
        <v>0.03</v>
      </c>
      <c r="CU26" s="51">
        <v>1.98</v>
      </c>
      <c r="CV26" s="51">
        <v>0.92</v>
      </c>
      <c r="CW26" s="51">
        <v>-0.05</v>
      </c>
      <c r="CX26" s="51">
        <v>0.96</v>
      </c>
      <c r="CY26" s="51">
        <v>-0.52</v>
      </c>
      <c r="CZ26" s="51">
        <v>0.14000000000000001</v>
      </c>
      <c r="DA26" s="51">
        <v>6.81</v>
      </c>
      <c r="DB26" s="51">
        <v>64.83</v>
      </c>
      <c r="DC26" s="51">
        <v>22.21</v>
      </c>
      <c r="DD26" s="51">
        <v>9.89</v>
      </c>
      <c r="DE26" s="51">
        <v>2520.0100000000002</v>
      </c>
      <c r="DF26" s="51">
        <v>31.05</v>
      </c>
      <c r="DG26" s="51">
        <v>2.6</v>
      </c>
      <c r="DH26" s="51">
        <v>2.86</v>
      </c>
      <c r="DI26" s="51">
        <v>0.92</v>
      </c>
      <c r="DJ26" s="51">
        <v>0.34</v>
      </c>
      <c r="DK26" s="51">
        <v>1.76</v>
      </c>
      <c r="DL26" s="51">
        <v>0.53</v>
      </c>
      <c r="DM26" s="51">
        <v>2.5</v>
      </c>
      <c r="DN26" s="51">
        <v>8.09</v>
      </c>
      <c r="DO26" s="51">
        <v>65.28</v>
      </c>
      <c r="DP26" s="51">
        <v>22.21</v>
      </c>
      <c r="DQ26" s="51">
        <v>9.89</v>
      </c>
    </row>
    <row r="27" spans="1:121" s="51" customFormat="1">
      <c r="A27" s="16">
        <v>1995</v>
      </c>
      <c r="B27" s="19">
        <v>2316.69</v>
      </c>
      <c r="C27" s="19">
        <v>28.46</v>
      </c>
      <c r="D27" s="19">
        <v>0.48</v>
      </c>
      <c r="E27" s="19">
        <v>1.8</v>
      </c>
      <c r="F27" s="19">
        <v>0.88</v>
      </c>
      <c r="G27" s="19">
        <v>-0.24</v>
      </c>
      <c r="H27" s="19">
        <v>0</v>
      </c>
      <c r="I27" s="19">
        <v>1.17</v>
      </c>
      <c r="J27" s="19">
        <v>0.01</v>
      </c>
      <c r="K27" s="19">
        <v>0.48</v>
      </c>
      <c r="L27" s="19">
        <v>7.8</v>
      </c>
      <c r="M27" s="19">
        <v>62.85</v>
      </c>
      <c r="N27" s="19">
        <v>23.15</v>
      </c>
      <c r="O27" s="19">
        <v>9.98</v>
      </c>
      <c r="P27" s="19">
        <v>2302.14</v>
      </c>
      <c r="Q27" s="19">
        <v>28.28</v>
      </c>
      <c r="R27" s="19">
        <v>-0.31</v>
      </c>
      <c r="S27" s="19">
        <v>1.46</v>
      </c>
      <c r="T27" s="19">
        <v>0.88</v>
      </c>
      <c r="U27" s="19">
        <v>-0.49</v>
      </c>
      <c r="V27" s="19">
        <v>0</v>
      </c>
      <c r="W27" s="19">
        <v>1.06</v>
      </c>
      <c r="X27" s="19">
        <v>-0.5</v>
      </c>
      <c r="Y27" s="19">
        <v>0.18</v>
      </c>
      <c r="Z27" s="19">
        <v>7.12</v>
      </c>
      <c r="AA27" s="19">
        <v>62.74</v>
      </c>
      <c r="AB27" s="19">
        <v>23.15</v>
      </c>
      <c r="AC27" s="19">
        <v>9.98</v>
      </c>
      <c r="AD27" s="19">
        <v>2330.87</v>
      </c>
      <c r="AE27" s="19">
        <v>28.63</v>
      </c>
      <c r="AF27" s="19">
        <v>1.38</v>
      </c>
      <c r="AG27" s="19">
        <v>2.2000000000000002</v>
      </c>
      <c r="AH27" s="19">
        <v>0.88</v>
      </c>
      <c r="AI27" s="19">
        <v>0.01</v>
      </c>
      <c r="AJ27" s="19">
        <v>0</v>
      </c>
      <c r="AK27" s="19">
        <v>1.31</v>
      </c>
      <c r="AL27" s="19">
        <v>0.44</v>
      </c>
      <c r="AM27" s="19">
        <v>0.95</v>
      </c>
      <c r="AN27" s="19">
        <v>8.35</v>
      </c>
      <c r="AO27" s="19">
        <v>63</v>
      </c>
      <c r="AP27" s="19">
        <v>23.15</v>
      </c>
      <c r="AQ27" s="19">
        <v>9.98</v>
      </c>
      <c r="AR27" s="51">
        <v>2336.87</v>
      </c>
      <c r="AS27" s="51">
        <v>28.71</v>
      </c>
      <c r="AT27" s="51">
        <v>-0.36</v>
      </c>
      <c r="AU27" s="51">
        <v>1.84</v>
      </c>
      <c r="AV27" s="51">
        <v>0.87</v>
      </c>
      <c r="AW27" s="51">
        <v>-0.2</v>
      </c>
      <c r="AX27" s="51">
        <v>1.17</v>
      </c>
      <c r="AY27" s="51">
        <v>-0.39</v>
      </c>
      <c r="AZ27" s="51">
        <v>0</v>
      </c>
      <c r="BA27" s="51">
        <v>7.6</v>
      </c>
      <c r="BB27" s="51">
        <v>62.9</v>
      </c>
      <c r="BC27" s="51">
        <v>23.2</v>
      </c>
      <c r="BD27" s="51">
        <v>10</v>
      </c>
      <c r="BE27" s="51">
        <v>2318.88</v>
      </c>
      <c r="BF27" s="51">
        <v>28.48</v>
      </c>
      <c r="BG27" s="51">
        <v>-1.05</v>
      </c>
      <c r="BH27" s="51">
        <v>1.49</v>
      </c>
      <c r="BI27" s="51">
        <v>0.87</v>
      </c>
      <c r="BJ27" s="51">
        <v>-0.44</v>
      </c>
      <c r="BK27" s="51">
        <v>0.91</v>
      </c>
      <c r="BL27" s="51">
        <v>-0.94</v>
      </c>
      <c r="BM27" s="51">
        <v>-0.37</v>
      </c>
      <c r="BN27" s="51">
        <v>6.8</v>
      </c>
      <c r="BO27" s="51">
        <v>62.8</v>
      </c>
      <c r="BP27" s="51">
        <v>23.2</v>
      </c>
      <c r="BQ27" s="51">
        <v>10</v>
      </c>
      <c r="BR27" s="51">
        <v>2353.1799999999998</v>
      </c>
      <c r="BS27" s="51">
        <v>28.91</v>
      </c>
      <c r="BT27" s="51">
        <v>0.41</v>
      </c>
      <c r="BU27" s="51">
        <v>2.1800000000000002</v>
      </c>
      <c r="BV27" s="51">
        <v>0.87</v>
      </c>
      <c r="BW27" s="51">
        <v>0.04</v>
      </c>
      <c r="BX27" s="51">
        <v>1.4</v>
      </c>
      <c r="BY27" s="51">
        <v>0.11</v>
      </c>
      <c r="BZ27" s="51">
        <v>0.64</v>
      </c>
      <c r="CA27" s="51">
        <v>8.1999999999999993</v>
      </c>
      <c r="CB27" s="51">
        <v>63</v>
      </c>
      <c r="CC27" s="51">
        <v>23.15</v>
      </c>
      <c r="CD27" s="51">
        <v>9.98</v>
      </c>
      <c r="CE27" s="51">
        <v>2536.16</v>
      </c>
      <c r="CF27" s="51">
        <v>31.19</v>
      </c>
      <c r="CG27" s="51">
        <v>0.88</v>
      </c>
      <c r="CH27" s="51">
        <v>1.78</v>
      </c>
      <c r="CI27" s="51">
        <v>0.87</v>
      </c>
      <c r="CJ27" s="51">
        <v>-0.12</v>
      </c>
      <c r="CK27" s="51">
        <v>1.03</v>
      </c>
      <c r="CL27" s="51">
        <v>0.19</v>
      </c>
      <c r="CM27" s="51">
        <v>0.67</v>
      </c>
      <c r="CN27" s="51">
        <v>7.77</v>
      </c>
      <c r="CO27" s="51">
        <v>65.37</v>
      </c>
      <c r="CP27" s="51">
        <v>23.15</v>
      </c>
      <c r="CQ27" s="51">
        <v>9.98</v>
      </c>
      <c r="CR27" s="51">
        <v>2502.27</v>
      </c>
      <c r="CS27" s="51">
        <v>30.78</v>
      </c>
      <c r="CT27" s="51">
        <v>-0.08</v>
      </c>
      <c r="CU27" s="51">
        <v>1.33</v>
      </c>
      <c r="CV27" s="51">
        <v>0.87</v>
      </c>
      <c r="CW27" s="51">
        <v>-0.3</v>
      </c>
      <c r="CX27" s="51">
        <v>0.63</v>
      </c>
      <c r="CY27" s="51">
        <v>-0.4</v>
      </c>
      <c r="CZ27" s="51">
        <v>-0.03</v>
      </c>
      <c r="DA27" s="51">
        <v>7.05</v>
      </c>
      <c r="DB27" s="51">
        <v>65.11</v>
      </c>
      <c r="DC27" s="51">
        <v>23.15</v>
      </c>
      <c r="DD27" s="51">
        <v>9.98</v>
      </c>
      <c r="DE27" s="51">
        <v>2560.6999999999998</v>
      </c>
      <c r="DF27" s="51">
        <v>31.49</v>
      </c>
      <c r="DG27" s="51">
        <v>2.23</v>
      </c>
      <c r="DH27" s="51">
        <v>2.29</v>
      </c>
      <c r="DI27" s="51">
        <v>0.87</v>
      </c>
      <c r="DJ27" s="51">
        <v>0.09</v>
      </c>
      <c r="DK27" s="51">
        <v>1.5</v>
      </c>
      <c r="DL27" s="51">
        <v>0.7</v>
      </c>
      <c r="DM27" s="51">
        <v>1.94</v>
      </c>
      <c r="DN27" s="51">
        <v>8.31</v>
      </c>
      <c r="DO27" s="51">
        <v>65.66</v>
      </c>
      <c r="DP27" s="51">
        <v>23.15</v>
      </c>
      <c r="DQ27" s="51">
        <v>9.98</v>
      </c>
    </row>
    <row r="28" spans="1:121" s="51" customFormat="1">
      <c r="A28" s="16">
        <v>1996</v>
      </c>
      <c r="B28" s="19">
        <v>2353.37</v>
      </c>
      <c r="C28" s="19">
        <v>28.87</v>
      </c>
      <c r="D28" s="19">
        <v>-0.27</v>
      </c>
      <c r="E28" s="19">
        <v>1.58</v>
      </c>
      <c r="F28" s="19">
        <v>0.82</v>
      </c>
      <c r="G28" s="19">
        <v>-0.38</v>
      </c>
      <c r="H28" s="19">
        <v>0.01</v>
      </c>
      <c r="I28" s="19">
        <v>1.1299999999999999</v>
      </c>
      <c r="J28" s="19">
        <v>0.3</v>
      </c>
      <c r="K28" s="19">
        <v>-0.56000000000000005</v>
      </c>
      <c r="L28" s="19">
        <v>8.0299999999999994</v>
      </c>
      <c r="M28" s="19">
        <v>63.09</v>
      </c>
      <c r="N28" s="19">
        <v>24.49</v>
      </c>
      <c r="O28" s="19">
        <v>10.130000000000001</v>
      </c>
      <c r="P28" s="19">
        <v>2340.63</v>
      </c>
      <c r="Q28" s="19">
        <v>28.71</v>
      </c>
      <c r="R28" s="19">
        <v>-1.1000000000000001</v>
      </c>
      <c r="S28" s="19">
        <v>1.28</v>
      </c>
      <c r="T28" s="19">
        <v>0.82</v>
      </c>
      <c r="U28" s="19">
        <v>-0.56999999999999995</v>
      </c>
      <c r="V28" s="19">
        <v>0.01</v>
      </c>
      <c r="W28" s="19">
        <v>1.03</v>
      </c>
      <c r="X28" s="19">
        <v>-0.24</v>
      </c>
      <c r="Y28" s="19">
        <v>-0.85</v>
      </c>
      <c r="Z28" s="19">
        <v>7.3</v>
      </c>
      <c r="AA28" s="19">
        <v>63</v>
      </c>
      <c r="AB28" s="19">
        <v>24.49</v>
      </c>
      <c r="AC28" s="19">
        <v>10.130000000000001</v>
      </c>
      <c r="AD28" s="19">
        <v>2367.85</v>
      </c>
      <c r="AE28" s="19">
        <v>29.04</v>
      </c>
      <c r="AF28" s="19">
        <v>0.49</v>
      </c>
      <c r="AG28" s="19">
        <v>1.92</v>
      </c>
      <c r="AH28" s="19">
        <v>0.82</v>
      </c>
      <c r="AI28" s="19">
        <v>-0.17</v>
      </c>
      <c r="AJ28" s="19">
        <v>0.01</v>
      </c>
      <c r="AK28" s="19">
        <v>1.27</v>
      </c>
      <c r="AL28" s="19">
        <v>0.7</v>
      </c>
      <c r="AM28" s="19">
        <v>-0.21</v>
      </c>
      <c r="AN28" s="19">
        <v>8.5500000000000007</v>
      </c>
      <c r="AO28" s="19">
        <v>63.23</v>
      </c>
      <c r="AP28" s="19">
        <v>24.49</v>
      </c>
      <c r="AQ28" s="19">
        <v>10.130000000000001</v>
      </c>
      <c r="AR28" s="51">
        <v>2373.62</v>
      </c>
      <c r="AS28" s="51">
        <v>29.12</v>
      </c>
      <c r="AT28" s="51">
        <v>-1.1200000000000001</v>
      </c>
      <c r="AU28" s="51">
        <v>1.58</v>
      </c>
      <c r="AV28" s="51">
        <v>0.81</v>
      </c>
      <c r="AW28" s="51">
        <v>-0.31</v>
      </c>
      <c r="AX28" s="51">
        <v>1.08</v>
      </c>
      <c r="AY28" s="51">
        <v>-0.14000000000000001</v>
      </c>
      <c r="AZ28" s="51">
        <v>-0.99</v>
      </c>
      <c r="BA28" s="51">
        <v>7.7</v>
      </c>
      <c r="BB28" s="51">
        <v>63.1</v>
      </c>
      <c r="BC28" s="51">
        <v>24.5</v>
      </c>
      <c r="BD28" s="51">
        <v>10.1</v>
      </c>
      <c r="BE28" s="51">
        <v>2356.61</v>
      </c>
      <c r="BF28" s="51">
        <v>28.91</v>
      </c>
      <c r="BG28" s="51">
        <v>-1.86</v>
      </c>
      <c r="BH28" s="51">
        <v>1.29</v>
      </c>
      <c r="BI28" s="51">
        <v>0.81</v>
      </c>
      <c r="BJ28" s="51">
        <v>-0.5</v>
      </c>
      <c r="BK28" s="51">
        <v>0.86</v>
      </c>
      <c r="BL28" s="51">
        <v>-0.73</v>
      </c>
      <c r="BM28" s="51">
        <v>-1.4</v>
      </c>
      <c r="BN28" s="51">
        <v>6.9</v>
      </c>
      <c r="BO28" s="51">
        <v>63.1</v>
      </c>
      <c r="BP28" s="51">
        <v>24.5</v>
      </c>
      <c r="BQ28" s="51">
        <v>10.1</v>
      </c>
      <c r="BR28" s="51">
        <v>2391.3000000000002</v>
      </c>
      <c r="BS28" s="51">
        <v>29.33</v>
      </c>
      <c r="BT28" s="51">
        <v>-0.4</v>
      </c>
      <c r="BU28" s="51">
        <v>1.87</v>
      </c>
      <c r="BV28" s="51">
        <v>0.81</v>
      </c>
      <c r="BW28" s="51">
        <v>-0.12</v>
      </c>
      <c r="BX28" s="51">
        <v>1.3</v>
      </c>
      <c r="BY28" s="51">
        <v>0.36</v>
      </c>
      <c r="BZ28" s="51">
        <v>-0.47</v>
      </c>
      <c r="CA28" s="51">
        <v>8.4</v>
      </c>
      <c r="CB28" s="51">
        <v>63.3</v>
      </c>
      <c r="CC28" s="51">
        <v>24.49</v>
      </c>
      <c r="CD28" s="51">
        <v>10.130000000000001</v>
      </c>
      <c r="CE28" s="51">
        <v>2577.08</v>
      </c>
      <c r="CF28" s="51">
        <v>31.63</v>
      </c>
      <c r="CG28" s="51">
        <v>0.31</v>
      </c>
      <c r="CH28" s="51">
        <v>1.59</v>
      </c>
      <c r="CI28" s="51">
        <v>0.81</v>
      </c>
      <c r="CJ28" s="51">
        <v>-0.26</v>
      </c>
      <c r="CK28" s="51">
        <v>1.03</v>
      </c>
      <c r="CL28" s="51">
        <v>-0.09</v>
      </c>
      <c r="CM28" s="51">
        <v>0.36</v>
      </c>
      <c r="CN28" s="51">
        <v>7.98</v>
      </c>
      <c r="CO28" s="51">
        <v>65.64</v>
      </c>
      <c r="CP28" s="51">
        <v>24.48</v>
      </c>
      <c r="CQ28" s="51">
        <v>10.130000000000001</v>
      </c>
      <c r="CR28" s="51">
        <v>2545.54</v>
      </c>
      <c r="CS28" s="51">
        <v>31.25</v>
      </c>
      <c r="CT28" s="51">
        <v>-0.56000000000000005</v>
      </c>
      <c r="CU28" s="51">
        <v>1.25</v>
      </c>
      <c r="CV28" s="51">
        <v>0.81</v>
      </c>
      <c r="CW28" s="51">
        <v>-0.45</v>
      </c>
      <c r="CX28" s="51">
        <v>0.77</v>
      </c>
      <c r="CY28" s="51">
        <v>-0.75</v>
      </c>
      <c r="CZ28" s="51">
        <v>-0.12</v>
      </c>
      <c r="DA28" s="51">
        <v>7.2</v>
      </c>
      <c r="DB28" s="51">
        <v>65.400000000000006</v>
      </c>
      <c r="DC28" s="51">
        <v>24.48</v>
      </c>
      <c r="DD28" s="51">
        <v>10.130000000000001</v>
      </c>
      <c r="DE28" s="51">
        <v>2599.7199999999998</v>
      </c>
      <c r="DF28" s="51">
        <v>31.91</v>
      </c>
      <c r="DG28" s="51">
        <v>1.54</v>
      </c>
      <c r="DH28" s="51">
        <v>2.0099999999999998</v>
      </c>
      <c r="DI28" s="51">
        <v>0.82</v>
      </c>
      <c r="DJ28" s="51">
        <v>-0.06</v>
      </c>
      <c r="DK28" s="51">
        <v>1.4</v>
      </c>
      <c r="DL28" s="51">
        <v>0.42</v>
      </c>
      <c r="DM28" s="51">
        <v>1.54</v>
      </c>
      <c r="DN28" s="51">
        <v>8.49</v>
      </c>
      <c r="DO28" s="51">
        <v>66.06</v>
      </c>
      <c r="DP28" s="51">
        <v>24.48</v>
      </c>
      <c r="DQ28" s="51">
        <v>10.130000000000001</v>
      </c>
    </row>
    <row r="29" spans="1:121" s="51" customFormat="1">
      <c r="A29" s="16">
        <v>1997</v>
      </c>
      <c r="B29" s="19">
        <v>2385.94</v>
      </c>
      <c r="C29" s="19">
        <v>29.28</v>
      </c>
      <c r="D29" s="19">
        <v>0.14000000000000001</v>
      </c>
      <c r="E29" s="19">
        <v>1.38</v>
      </c>
      <c r="F29" s="19">
        <v>0.77</v>
      </c>
      <c r="G29" s="19">
        <v>-0.5</v>
      </c>
      <c r="H29" s="19">
        <v>0.01</v>
      </c>
      <c r="I29" s="19">
        <v>1.0900000000000001</v>
      </c>
      <c r="J29" s="19">
        <v>0.31</v>
      </c>
      <c r="K29" s="19">
        <v>-0.17</v>
      </c>
      <c r="L29" s="19">
        <v>8.24</v>
      </c>
      <c r="M29" s="19">
        <v>63.3</v>
      </c>
      <c r="N29" s="19">
        <v>25.97</v>
      </c>
      <c r="O29" s="19">
        <v>10.29</v>
      </c>
      <c r="P29" s="19">
        <v>2373.92</v>
      </c>
      <c r="Q29" s="19">
        <v>29.13</v>
      </c>
      <c r="R29" s="19">
        <v>-0.7</v>
      </c>
      <c r="S29" s="19">
        <v>1.07</v>
      </c>
      <c r="T29" s="19">
        <v>0.77</v>
      </c>
      <c r="U29" s="19">
        <v>-0.71</v>
      </c>
      <c r="V29" s="19">
        <v>0.01</v>
      </c>
      <c r="W29" s="19">
        <v>1</v>
      </c>
      <c r="X29" s="19">
        <v>-0.27</v>
      </c>
      <c r="Y29" s="19">
        <v>-0.44</v>
      </c>
      <c r="Z29" s="19">
        <v>7.44</v>
      </c>
      <c r="AA29" s="19">
        <v>63.17</v>
      </c>
      <c r="AB29" s="19">
        <v>25.97</v>
      </c>
      <c r="AC29" s="19">
        <v>10.29</v>
      </c>
      <c r="AD29" s="19">
        <v>2401.12</v>
      </c>
      <c r="AE29" s="19">
        <v>29.46</v>
      </c>
      <c r="AF29" s="19">
        <v>0.81</v>
      </c>
      <c r="AG29" s="19">
        <v>1.72</v>
      </c>
      <c r="AH29" s="19">
        <v>0.77</v>
      </c>
      <c r="AI29" s="19">
        <v>-0.28999999999999998</v>
      </c>
      <c r="AJ29" s="19">
        <v>0.01</v>
      </c>
      <c r="AK29" s="19">
        <v>1.23</v>
      </c>
      <c r="AL29" s="19">
        <v>0.73</v>
      </c>
      <c r="AM29" s="19">
        <v>0.08</v>
      </c>
      <c r="AN29" s="19">
        <v>8.74</v>
      </c>
      <c r="AO29" s="19">
        <v>63.44</v>
      </c>
      <c r="AP29" s="19">
        <v>25.97</v>
      </c>
      <c r="AQ29" s="19">
        <v>10.29</v>
      </c>
      <c r="AR29" s="51">
        <v>2406.1</v>
      </c>
      <c r="AS29" s="51">
        <v>29.52</v>
      </c>
      <c r="AT29" s="51">
        <v>-0.7</v>
      </c>
      <c r="AU29" s="51">
        <v>1.37</v>
      </c>
      <c r="AV29" s="51">
        <v>0.76</v>
      </c>
      <c r="AW29" s="51">
        <v>-0.44</v>
      </c>
      <c r="AX29" s="51">
        <v>1.05</v>
      </c>
      <c r="AY29" s="51">
        <v>-0.2</v>
      </c>
      <c r="AZ29" s="51">
        <v>-0.49</v>
      </c>
      <c r="BA29" s="51">
        <v>7.9</v>
      </c>
      <c r="BB29" s="51">
        <v>63.4</v>
      </c>
      <c r="BC29" s="51">
        <v>26</v>
      </c>
      <c r="BD29" s="51">
        <v>10.3</v>
      </c>
      <c r="BE29" s="51">
        <v>2389.37</v>
      </c>
      <c r="BF29" s="51">
        <v>29.32</v>
      </c>
      <c r="BG29" s="51">
        <v>-1.5</v>
      </c>
      <c r="BH29" s="51">
        <v>1.07</v>
      </c>
      <c r="BI29" s="51">
        <v>0.76</v>
      </c>
      <c r="BJ29" s="51">
        <v>-0.64</v>
      </c>
      <c r="BK29" s="51">
        <v>0.83</v>
      </c>
      <c r="BL29" s="51">
        <v>-0.86</v>
      </c>
      <c r="BM29" s="51">
        <v>-0.96</v>
      </c>
      <c r="BN29" s="51">
        <v>7</v>
      </c>
      <c r="BO29" s="51">
        <v>63.2</v>
      </c>
      <c r="BP29" s="51">
        <v>26</v>
      </c>
      <c r="BQ29" s="51">
        <v>10.3</v>
      </c>
      <c r="BR29" s="51">
        <v>2425.52</v>
      </c>
      <c r="BS29" s="51">
        <v>29.76</v>
      </c>
      <c r="BT29" s="51">
        <v>-0.01</v>
      </c>
      <c r="BU29" s="51">
        <v>1.68</v>
      </c>
      <c r="BV29" s="51">
        <v>0.76</v>
      </c>
      <c r="BW29" s="51">
        <v>-0.24</v>
      </c>
      <c r="BX29" s="51">
        <v>1.29</v>
      </c>
      <c r="BY29" s="51">
        <v>0.31</v>
      </c>
      <c r="BZ29" s="51">
        <v>-0.08</v>
      </c>
      <c r="CA29" s="51">
        <v>8.5</v>
      </c>
      <c r="CB29" s="51">
        <v>63.5</v>
      </c>
      <c r="CC29" s="51">
        <v>25.97</v>
      </c>
      <c r="CD29" s="51">
        <v>10.29</v>
      </c>
      <c r="CE29" s="51">
        <v>2621.9</v>
      </c>
      <c r="CF29" s="51">
        <v>32.17</v>
      </c>
      <c r="CG29" s="51">
        <v>0.43</v>
      </c>
      <c r="CH29" s="51">
        <v>1.73</v>
      </c>
      <c r="CI29" s="51">
        <v>0.77</v>
      </c>
      <c r="CJ29" s="51">
        <v>-0.34</v>
      </c>
      <c r="CK29" s="51">
        <v>1.31</v>
      </c>
      <c r="CL29" s="51">
        <v>-0.17</v>
      </c>
      <c r="CM29" s="51">
        <v>0.59</v>
      </c>
      <c r="CN29" s="51">
        <v>8.18</v>
      </c>
      <c r="CO29" s="51">
        <v>65.92</v>
      </c>
      <c r="CP29" s="51">
        <v>25.97</v>
      </c>
      <c r="CQ29" s="51">
        <v>10.29</v>
      </c>
      <c r="CR29" s="51">
        <v>2588.9499999999998</v>
      </c>
      <c r="CS29" s="51">
        <v>31.76</v>
      </c>
      <c r="CT29" s="51">
        <v>-0.53</v>
      </c>
      <c r="CU29" s="51">
        <v>1.26</v>
      </c>
      <c r="CV29" s="51">
        <v>0.76</v>
      </c>
      <c r="CW29" s="51">
        <v>-0.54</v>
      </c>
      <c r="CX29" s="51">
        <v>0.88</v>
      </c>
      <c r="CY29" s="51">
        <v>-0.91</v>
      </c>
      <c r="CZ29" s="51">
        <v>0.02</v>
      </c>
      <c r="DA29" s="51">
        <v>7.31</v>
      </c>
      <c r="DB29" s="51">
        <v>65.709999999999994</v>
      </c>
      <c r="DC29" s="51">
        <v>25.97</v>
      </c>
      <c r="DD29" s="51">
        <v>10.29</v>
      </c>
      <c r="DE29" s="51">
        <v>2647.12</v>
      </c>
      <c r="DF29" s="51">
        <v>32.479999999999997</v>
      </c>
      <c r="DG29" s="51">
        <v>1.69</v>
      </c>
      <c r="DH29" s="51">
        <v>2.1800000000000002</v>
      </c>
      <c r="DI29" s="51">
        <v>0.77</v>
      </c>
      <c r="DJ29" s="51">
        <v>-0.13</v>
      </c>
      <c r="DK29" s="51">
        <v>1.7</v>
      </c>
      <c r="DL29" s="51">
        <v>0.34</v>
      </c>
      <c r="DM29" s="51">
        <v>1.77</v>
      </c>
      <c r="DN29" s="51">
        <v>8.66</v>
      </c>
      <c r="DO29" s="51">
        <v>66.47</v>
      </c>
      <c r="DP29" s="51">
        <v>25.97</v>
      </c>
      <c r="DQ29" s="51">
        <v>10.29</v>
      </c>
    </row>
    <row r="30" spans="1:121" s="51" customFormat="1">
      <c r="A30" s="16">
        <v>1998</v>
      </c>
      <c r="B30" s="19">
        <v>2414.36</v>
      </c>
      <c r="C30" s="19">
        <v>29.66</v>
      </c>
      <c r="D30" s="19">
        <v>0.95</v>
      </c>
      <c r="E30" s="19">
        <v>1.18</v>
      </c>
      <c r="F30" s="19">
        <v>0.77</v>
      </c>
      <c r="G30" s="19">
        <v>-0.67</v>
      </c>
      <c r="H30" s="19">
        <v>0.02</v>
      </c>
      <c r="I30" s="19">
        <v>1.05</v>
      </c>
      <c r="J30" s="19">
        <v>0.89</v>
      </c>
      <c r="K30" s="19">
        <v>0.06</v>
      </c>
      <c r="L30" s="19">
        <v>8.3699999999999992</v>
      </c>
      <c r="M30" s="19">
        <v>63.36</v>
      </c>
      <c r="N30" s="19">
        <v>27.32</v>
      </c>
      <c r="O30" s="19">
        <v>10.29</v>
      </c>
      <c r="P30" s="19">
        <v>2401.5</v>
      </c>
      <c r="Q30" s="19">
        <v>29.5</v>
      </c>
      <c r="R30" s="19">
        <v>0.09</v>
      </c>
      <c r="S30" s="19">
        <v>0.87</v>
      </c>
      <c r="T30" s="19">
        <v>0.77</v>
      </c>
      <c r="U30" s="19">
        <v>-0.88</v>
      </c>
      <c r="V30" s="19">
        <v>0.02</v>
      </c>
      <c r="W30" s="19">
        <v>0.96</v>
      </c>
      <c r="X30" s="19">
        <v>0.26</v>
      </c>
      <c r="Y30" s="19">
        <v>-0.17</v>
      </c>
      <c r="Z30" s="19">
        <v>7.51</v>
      </c>
      <c r="AA30" s="19">
        <v>63.19</v>
      </c>
      <c r="AB30" s="19">
        <v>27.32</v>
      </c>
      <c r="AC30" s="19">
        <v>10.29</v>
      </c>
      <c r="AD30" s="19">
        <v>2430.44</v>
      </c>
      <c r="AE30" s="19">
        <v>29.86</v>
      </c>
      <c r="AF30" s="19">
        <v>1.67</v>
      </c>
      <c r="AG30" s="19">
        <v>1.51</v>
      </c>
      <c r="AH30" s="19">
        <v>0.78</v>
      </c>
      <c r="AI30" s="19">
        <v>-0.45</v>
      </c>
      <c r="AJ30" s="19">
        <v>0.02</v>
      </c>
      <c r="AK30" s="19">
        <v>1.17</v>
      </c>
      <c r="AL30" s="19">
        <v>1.37</v>
      </c>
      <c r="AM30" s="19">
        <v>0.3</v>
      </c>
      <c r="AN30" s="19">
        <v>8.91</v>
      </c>
      <c r="AO30" s="19">
        <v>63.55</v>
      </c>
      <c r="AP30" s="19">
        <v>27.32</v>
      </c>
      <c r="AQ30" s="19">
        <v>10.29</v>
      </c>
      <c r="AR30" s="51">
        <v>2436.2199999999998</v>
      </c>
      <c r="AS30" s="51">
        <v>29.93</v>
      </c>
      <c r="AT30" s="51">
        <v>0.05</v>
      </c>
      <c r="AU30" s="51">
        <v>1.25</v>
      </c>
      <c r="AV30" s="51">
        <v>0.77</v>
      </c>
      <c r="AW30" s="51">
        <v>-0.62</v>
      </c>
      <c r="AX30" s="51">
        <v>1.1000000000000001</v>
      </c>
      <c r="AY30" s="51">
        <v>0.25</v>
      </c>
      <c r="AZ30" s="51">
        <v>-0.18</v>
      </c>
      <c r="BA30" s="51">
        <v>8</v>
      </c>
      <c r="BB30" s="51">
        <v>63.5</v>
      </c>
      <c r="BC30" s="51">
        <v>27.3</v>
      </c>
      <c r="BD30" s="51">
        <v>10.3</v>
      </c>
      <c r="BE30" s="51">
        <v>2419.1</v>
      </c>
      <c r="BF30" s="51">
        <v>29.72</v>
      </c>
      <c r="BG30" s="51">
        <v>-0.78</v>
      </c>
      <c r="BH30" s="51">
        <v>0.96</v>
      </c>
      <c r="BI30" s="51">
        <v>0.76</v>
      </c>
      <c r="BJ30" s="51">
        <v>-0.82</v>
      </c>
      <c r="BK30" s="51">
        <v>0.9</v>
      </c>
      <c r="BL30" s="51">
        <v>-0.48</v>
      </c>
      <c r="BM30" s="51">
        <v>-0.62</v>
      </c>
      <c r="BN30" s="51">
        <v>7.1</v>
      </c>
      <c r="BO30" s="51">
        <v>63.3</v>
      </c>
      <c r="BP30" s="51">
        <v>27.3</v>
      </c>
      <c r="BQ30" s="51">
        <v>10.3</v>
      </c>
      <c r="BR30" s="51">
        <v>2456.4299999999998</v>
      </c>
      <c r="BS30" s="51">
        <v>30.18</v>
      </c>
      <c r="BT30" s="51">
        <v>0.75</v>
      </c>
      <c r="BU30" s="51">
        <v>1.52</v>
      </c>
      <c r="BV30" s="51">
        <v>0.77</v>
      </c>
      <c r="BW30" s="51">
        <v>-0.42</v>
      </c>
      <c r="BX30" s="51">
        <v>1.3</v>
      </c>
      <c r="BY30" s="51">
        <v>0.8</v>
      </c>
      <c r="BZ30" s="51">
        <v>0.2</v>
      </c>
      <c r="CA30" s="51">
        <v>8.6999999999999993</v>
      </c>
      <c r="CB30" s="51">
        <v>63.6</v>
      </c>
      <c r="CC30" s="51">
        <v>27.32</v>
      </c>
      <c r="CD30" s="51">
        <v>10.29</v>
      </c>
      <c r="CE30" s="51">
        <v>2654.35</v>
      </c>
      <c r="CF30" s="51">
        <v>32.590000000000003</v>
      </c>
      <c r="CG30" s="51">
        <v>1.28</v>
      </c>
      <c r="CH30" s="51">
        <v>1.23</v>
      </c>
      <c r="CI30" s="51">
        <v>0.77</v>
      </c>
      <c r="CJ30" s="51">
        <v>-0.4</v>
      </c>
      <c r="CK30" s="51">
        <v>0.86</v>
      </c>
      <c r="CL30" s="51">
        <v>0.9</v>
      </c>
      <c r="CM30" s="51">
        <v>0.34</v>
      </c>
      <c r="CN30" s="51">
        <v>8.3000000000000007</v>
      </c>
      <c r="CO30" s="51">
        <v>66.22</v>
      </c>
      <c r="CP30" s="51">
        <v>27.32</v>
      </c>
      <c r="CQ30" s="51">
        <v>10.29</v>
      </c>
      <c r="CR30" s="51">
        <v>2623.44</v>
      </c>
      <c r="CS30" s="51">
        <v>32.21</v>
      </c>
      <c r="CT30" s="51">
        <v>0.32</v>
      </c>
      <c r="CU30" s="51">
        <v>0.92</v>
      </c>
      <c r="CV30" s="51">
        <v>0.76</v>
      </c>
      <c r="CW30" s="51">
        <v>-0.6</v>
      </c>
      <c r="CX30" s="51">
        <v>0.65</v>
      </c>
      <c r="CY30" s="51">
        <v>0.06</v>
      </c>
      <c r="CZ30" s="51">
        <v>-0.04</v>
      </c>
      <c r="DA30" s="51">
        <v>7.36</v>
      </c>
      <c r="DB30" s="51">
        <v>66.010000000000005</v>
      </c>
      <c r="DC30" s="51">
        <v>27.32</v>
      </c>
      <c r="DD30" s="51">
        <v>10.29</v>
      </c>
      <c r="DE30" s="51">
        <v>2679.73</v>
      </c>
      <c r="DF30" s="51">
        <v>32.9</v>
      </c>
      <c r="DG30" s="51">
        <v>2.4500000000000002</v>
      </c>
      <c r="DH30" s="51">
        <v>1.63</v>
      </c>
      <c r="DI30" s="51">
        <v>0.77</v>
      </c>
      <c r="DJ30" s="51">
        <v>-0.19</v>
      </c>
      <c r="DK30" s="51">
        <v>1.22</v>
      </c>
      <c r="DL30" s="51">
        <v>1.46</v>
      </c>
      <c r="DM30" s="51">
        <v>1.45</v>
      </c>
      <c r="DN30" s="51">
        <v>8.83</v>
      </c>
      <c r="DO30" s="51">
        <v>66.87</v>
      </c>
      <c r="DP30" s="51">
        <v>27.32</v>
      </c>
      <c r="DQ30" s="51">
        <v>10.29</v>
      </c>
    </row>
    <row r="31" spans="1:121" s="51" customFormat="1">
      <c r="A31" s="16">
        <v>1999</v>
      </c>
      <c r="B31" s="19">
        <v>2443.63</v>
      </c>
      <c r="C31" s="19">
        <v>30</v>
      </c>
      <c r="D31" s="19">
        <v>1.61</v>
      </c>
      <c r="E31" s="19">
        <v>1.2</v>
      </c>
      <c r="F31" s="19">
        <v>0.81</v>
      </c>
      <c r="G31" s="19">
        <v>-0.64</v>
      </c>
      <c r="H31" s="19">
        <v>0.03</v>
      </c>
      <c r="I31" s="19">
        <v>1</v>
      </c>
      <c r="J31" s="19">
        <v>0.98</v>
      </c>
      <c r="K31" s="19">
        <v>0.64</v>
      </c>
      <c r="L31" s="19">
        <v>8.39</v>
      </c>
      <c r="M31" s="19">
        <v>63.25</v>
      </c>
      <c r="N31" s="19">
        <v>28.28</v>
      </c>
      <c r="O31" s="19">
        <v>10.199999999999999</v>
      </c>
      <c r="P31" s="19">
        <v>2429.7800000000002</v>
      </c>
      <c r="Q31" s="19">
        <v>29.83</v>
      </c>
      <c r="R31" s="19">
        <v>0.75</v>
      </c>
      <c r="S31" s="19">
        <v>0.9</v>
      </c>
      <c r="T31" s="19">
        <v>0.81</v>
      </c>
      <c r="U31" s="19">
        <v>-0.86</v>
      </c>
      <c r="V31" s="19">
        <v>0.03</v>
      </c>
      <c r="W31" s="19">
        <v>0.91</v>
      </c>
      <c r="X31" s="19">
        <v>0.33</v>
      </c>
      <c r="Y31" s="19">
        <v>0.43</v>
      </c>
      <c r="Z31" s="19">
        <v>7.49</v>
      </c>
      <c r="AA31" s="19">
        <v>63.09</v>
      </c>
      <c r="AB31" s="19">
        <v>28.28</v>
      </c>
      <c r="AC31" s="19">
        <v>10.199999999999999</v>
      </c>
      <c r="AD31" s="19">
        <v>2460.11</v>
      </c>
      <c r="AE31" s="19">
        <v>30.2</v>
      </c>
      <c r="AF31" s="19">
        <v>2.38</v>
      </c>
      <c r="AG31" s="19">
        <v>1.51</v>
      </c>
      <c r="AH31" s="19">
        <v>0.82</v>
      </c>
      <c r="AI31" s="19">
        <v>-0.43</v>
      </c>
      <c r="AJ31" s="19">
        <v>0.03</v>
      </c>
      <c r="AK31" s="19">
        <v>1.0900000000000001</v>
      </c>
      <c r="AL31" s="19">
        <v>1.51</v>
      </c>
      <c r="AM31" s="19">
        <v>0.87</v>
      </c>
      <c r="AN31" s="19">
        <v>9.0399999999999991</v>
      </c>
      <c r="AO31" s="19">
        <v>63.43</v>
      </c>
      <c r="AP31" s="19">
        <v>28.28</v>
      </c>
      <c r="AQ31" s="19">
        <v>10.199999999999999</v>
      </c>
      <c r="AR31" s="51">
        <v>2464.96</v>
      </c>
      <c r="AS31" s="51">
        <v>30.26</v>
      </c>
      <c r="AT31" s="51">
        <v>0.74</v>
      </c>
      <c r="AU31" s="51">
        <v>1.17</v>
      </c>
      <c r="AV31" s="51">
        <v>0.81</v>
      </c>
      <c r="AW31" s="51">
        <v>-0.63</v>
      </c>
      <c r="AX31" s="51">
        <v>0.99</v>
      </c>
      <c r="AY31" s="51">
        <v>0.27</v>
      </c>
      <c r="AZ31" s="51">
        <v>0.5</v>
      </c>
      <c r="BA31" s="51">
        <v>8</v>
      </c>
      <c r="BB31" s="51">
        <v>63.4</v>
      </c>
      <c r="BC31" s="51">
        <v>28.3</v>
      </c>
      <c r="BD31" s="51">
        <v>10.199999999999999</v>
      </c>
      <c r="BE31" s="51">
        <v>2446.9299999999998</v>
      </c>
      <c r="BF31" s="51">
        <v>30.04</v>
      </c>
      <c r="BG31" s="51">
        <v>-0.12</v>
      </c>
      <c r="BH31" s="51">
        <v>0.89</v>
      </c>
      <c r="BI31" s="51">
        <v>0.81</v>
      </c>
      <c r="BJ31" s="51">
        <v>-0.81</v>
      </c>
      <c r="BK31" s="51">
        <v>0.78</v>
      </c>
      <c r="BL31" s="51">
        <v>-0.48</v>
      </c>
      <c r="BM31" s="51">
        <v>0.02</v>
      </c>
      <c r="BN31" s="51">
        <v>7</v>
      </c>
      <c r="BO31" s="51">
        <v>63.2</v>
      </c>
      <c r="BP31" s="51">
        <v>28.3</v>
      </c>
      <c r="BQ31" s="51">
        <v>10.199999999999999</v>
      </c>
      <c r="BR31" s="51">
        <v>2486.4299999999998</v>
      </c>
      <c r="BS31" s="51">
        <v>30.53</v>
      </c>
      <c r="BT31" s="51">
        <v>1.48</v>
      </c>
      <c r="BU31" s="51">
        <v>1.47</v>
      </c>
      <c r="BV31" s="51">
        <v>0.81</v>
      </c>
      <c r="BW31" s="51">
        <v>-0.44</v>
      </c>
      <c r="BX31" s="51">
        <v>1.22</v>
      </c>
      <c r="BY31" s="51">
        <v>0.8</v>
      </c>
      <c r="BZ31" s="51">
        <v>0.94</v>
      </c>
      <c r="CA31" s="51">
        <v>8.6999999999999993</v>
      </c>
      <c r="CB31" s="51">
        <v>63.5</v>
      </c>
      <c r="CC31" s="51">
        <v>28.28</v>
      </c>
      <c r="CD31" s="51">
        <v>10.199999999999999</v>
      </c>
      <c r="CE31" s="51">
        <v>2693.87</v>
      </c>
      <c r="CF31" s="51">
        <v>33.090000000000003</v>
      </c>
      <c r="CG31" s="51">
        <v>1.92</v>
      </c>
      <c r="CH31" s="51">
        <v>1.49</v>
      </c>
      <c r="CI31" s="51">
        <v>0.94</v>
      </c>
      <c r="CJ31" s="51">
        <v>-0.26</v>
      </c>
      <c r="CK31" s="51">
        <v>0.8</v>
      </c>
      <c r="CL31" s="51">
        <v>1.69</v>
      </c>
      <c r="CM31" s="51">
        <v>0.19</v>
      </c>
      <c r="CN31" s="51">
        <v>8.32</v>
      </c>
      <c r="CO31" s="51">
        <v>66.53</v>
      </c>
      <c r="CP31" s="51">
        <v>28.28</v>
      </c>
      <c r="CQ31" s="51">
        <v>10.199999999999999</v>
      </c>
      <c r="CR31" s="51">
        <v>2665.6</v>
      </c>
      <c r="CS31" s="51">
        <v>32.74</v>
      </c>
      <c r="CT31" s="51">
        <v>0.93</v>
      </c>
      <c r="CU31" s="51">
        <v>1.22</v>
      </c>
      <c r="CV31" s="51">
        <v>0.94</v>
      </c>
      <c r="CW31" s="51">
        <v>-0.45</v>
      </c>
      <c r="CX31" s="51">
        <v>0.62</v>
      </c>
      <c r="CY31" s="51">
        <v>0.78</v>
      </c>
      <c r="CZ31" s="51">
        <v>-0.12</v>
      </c>
      <c r="DA31" s="51">
        <v>7.34</v>
      </c>
      <c r="DB31" s="51">
        <v>66.31</v>
      </c>
      <c r="DC31" s="51">
        <v>28.28</v>
      </c>
      <c r="DD31" s="51">
        <v>10.199999999999999</v>
      </c>
      <c r="DE31" s="51">
        <v>2720.21</v>
      </c>
      <c r="DF31" s="51">
        <v>33.409999999999997</v>
      </c>
      <c r="DG31" s="51">
        <v>2.99</v>
      </c>
      <c r="DH31" s="51">
        <v>1.84</v>
      </c>
      <c r="DI31" s="51">
        <v>0.95</v>
      </c>
      <c r="DJ31" s="51">
        <v>-7.0000000000000007E-2</v>
      </c>
      <c r="DK31" s="51">
        <v>1.1000000000000001</v>
      </c>
      <c r="DL31" s="51">
        <v>2.2599999999999998</v>
      </c>
      <c r="DM31" s="51">
        <v>1.17</v>
      </c>
      <c r="DN31" s="51">
        <v>8.91</v>
      </c>
      <c r="DO31" s="51">
        <v>67.260000000000005</v>
      </c>
      <c r="DP31" s="51">
        <v>28.28</v>
      </c>
      <c r="DQ31" s="51">
        <v>10.199999999999999</v>
      </c>
    </row>
    <row r="32" spans="1:121" s="51" customFormat="1">
      <c r="A32" s="16">
        <v>2000</v>
      </c>
      <c r="B32" s="19">
        <v>2468.96</v>
      </c>
      <c r="C32" s="19">
        <v>30.31</v>
      </c>
      <c r="D32" s="19">
        <v>3.45</v>
      </c>
      <c r="E32" s="19">
        <v>1.03</v>
      </c>
      <c r="F32" s="19">
        <v>0.83</v>
      </c>
      <c r="G32" s="19">
        <v>-0.78</v>
      </c>
      <c r="H32" s="19">
        <v>0.04</v>
      </c>
      <c r="I32" s="19">
        <v>0.93</v>
      </c>
      <c r="J32" s="19">
        <v>0.94</v>
      </c>
      <c r="K32" s="19">
        <v>2.5099999999999998</v>
      </c>
      <c r="L32" s="19">
        <v>8.35</v>
      </c>
      <c r="M32" s="19">
        <v>63.14</v>
      </c>
      <c r="N32" s="19">
        <v>29.36</v>
      </c>
      <c r="O32" s="19">
        <v>10.039999999999999</v>
      </c>
      <c r="P32" s="19">
        <v>2453.52</v>
      </c>
      <c r="Q32" s="19">
        <v>30.12</v>
      </c>
      <c r="R32" s="19">
        <v>2.5499999999999998</v>
      </c>
      <c r="S32" s="19">
        <v>0.72</v>
      </c>
      <c r="T32" s="19">
        <v>0.83</v>
      </c>
      <c r="U32" s="19">
        <v>-1.01</v>
      </c>
      <c r="V32" s="19">
        <v>0.04</v>
      </c>
      <c r="W32" s="19">
        <v>0.85</v>
      </c>
      <c r="X32" s="19">
        <v>0.24</v>
      </c>
      <c r="Y32" s="19">
        <v>2.2999999999999998</v>
      </c>
      <c r="Z32" s="19">
        <v>7.38</v>
      </c>
      <c r="AA32" s="19">
        <v>63.01</v>
      </c>
      <c r="AB32" s="19">
        <v>29.36</v>
      </c>
      <c r="AC32" s="19">
        <v>10.039999999999999</v>
      </c>
      <c r="AD32" s="19">
        <v>2486.86</v>
      </c>
      <c r="AE32" s="19">
        <v>30.53</v>
      </c>
      <c r="AF32" s="19">
        <v>4.28</v>
      </c>
      <c r="AG32" s="19">
        <v>1.35</v>
      </c>
      <c r="AH32" s="19">
        <v>0.84</v>
      </c>
      <c r="AI32" s="19">
        <v>-0.54</v>
      </c>
      <c r="AJ32" s="19">
        <v>0.04</v>
      </c>
      <c r="AK32" s="19">
        <v>1.01</v>
      </c>
      <c r="AL32" s="19">
        <v>1.55</v>
      </c>
      <c r="AM32" s="19">
        <v>2.73</v>
      </c>
      <c r="AN32" s="19">
        <v>9.1199999999999992</v>
      </c>
      <c r="AO32" s="19">
        <v>63.33</v>
      </c>
      <c r="AP32" s="19">
        <v>29.36</v>
      </c>
      <c r="AQ32" s="19">
        <v>10.039999999999999</v>
      </c>
      <c r="AR32" s="51">
        <v>2489.21</v>
      </c>
      <c r="AS32" s="51">
        <v>30.56</v>
      </c>
      <c r="AT32" s="51">
        <v>2.63</v>
      </c>
      <c r="AU32" s="51">
        <v>0.98</v>
      </c>
      <c r="AV32" s="51">
        <v>0.83</v>
      </c>
      <c r="AW32" s="51">
        <v>-0.76</v>
      </c>
      <c r="AX32" s="51">
        <v>0.91</v>
      </c>
      <c r="AY32" s="51">
        <v>0.33</v>
      </c>
      <c r="AZ32" s="51">
        <v>2.34</v>
      </c>
      <c r="BA32" s="51">
        <v>8</v>
      </c>
      <c r="BB32" s="51">
        <v>63.2</v>
      </c>
      <c r="BC32" s="51">
        <v>29.4</v>
      </c>
      <c r="BD32" s="51">
        <v>10</v>
      </c>
      <c r="BE32" s="51">
        <v>2470.08</v>
      </c>
      <c r="BF32" s="51">
        <v>30.32</v>
      </c>
      <c r="BG32" s="51">
        <v>1.72</v>
      </c>
      <c r="BH32" s="51">
        <v>0.69</v>
      </c>
      <c r="BI32" s="51">
        <v>0.83</v>
      </c>
      <c r="BJ32" s="51">
        <v>-0.96</v>
      </c>
      <c r="BK32" s="51">
        <v>0.7</v>
      </c>
      <c r="BL32" s="51">
        <v>-0.46</v>
      </c>
      <c r="BM32" s="51">
        <v>1.81</v>
      </c>
      <c r="BN32" s="51">
        <v>6.9</v>
      </c>
      <c r="BO32" s="51">
        <v>63.1</v>
      </c>
      <c r="BP32" s="51">
        <v>29.4</v>
      </c>
      <c r="BQ32" s="51">
        <v>10</v>
      </c>
      <c r="BR32" s="51">
        <v>2512.15</v>
      </c>
      <c r="BS32" s="51">
        <v>30.84</v>
      </c>
      <c r="BT32" s="51">
        <v>3.41</v>
      </c>
      <c r="BU32" s="51">
        <v>1.28</v>
      </c>
      <c r="BV32" s="51">
        <v>0.83</v>
      </c>
      <c r="BW32" s="51">
        <v>-0.56000000000000005</v>
      </c>
      <c r="BX32" s="51">
        <v>1.1200000000000001</v>
      </c>
      <c r="BY32" s="51">
        <v>0.87</v>
      </c>
      <c r="BZ32" s="51">
        <v>2.82</v>
      </c>
      <c r="CA32" s="51">
        <v>8.6999999999999993</v>
      </c>
      <c r="CB32" s="51">
        <v>63.4</v>
      </c>
      <c r="CC32" s="51">
        <v>29.36</v>
      </c>
      <c r="CD32" s="51">
        <v>10.039999999999999</v>
      </c>
      <c r="CE32" s="51">
        <v>2735.76</v>
      </c>
      <c r="CF32" s="51">
        <v>33.590000000000003</v>
      </c>
      <c r="CG32" s="51">
        <v>3.23</v>
      </c>
      <c r="CH32" s="51">
        <v>1.56</v>
      </c>
      <c r="CI32" s="51">
        <v>0.95</v>
      </c>
      <c r="CJ32" s="51">
        <v>-0.33</v>
      </c>
      <c r="CK32" s="51">
        <v>0.93</v>
      </c>
      <c r="CL32" s="51">
        <v>2.31</v>
      </c>
      <c r="CM32" s="51">
        <v>0.93</v>
      </c>
      <c r="CN32" s="51">
        <v>8.27</v>
      </c>
      <c r="CO32" s="51">
        <v>66.83</v>
      </c>
      <c r="CP32" s="51">
        <v>29.35</v>
      </c>
      <c r="CQ32" s="51">
        <v>10.039999999999999</v>
      </c>
      <c r="CR32" s="51">
        <v>2707.26</v>
      </c>
      <c r="CS32" s="51">
        <v>33.24</v>
      </c>
      <c r="CT32" s="51">
        <v>2.13</v>
      </c>
      <c r="CU32" s="51">
        <v>1.1399999999999999</v>
      </c>
      <c r="CV32" s="51">
        <v>0.95</v>
      </c>
      <c r="CW32" s="51">
        <v>-0.54</v>
      </c>
      <c r="CX32" s="51">
        <v>0.57999999999999996</v>
      </c>
      <c r="CY32" s="51">
        <v>1.33</v>
      </c>
      <c r="CZ32" s="51">
        <v>0.4</v>
      </c>
      <c r="DA32" s="51">
        <v>7.23</v>
      </c>
      <c r="DB32" s="51">
        <v>66.63</v>
      </c>
      <c r="DC32" s="51">
        <v>29.35</v>
      </c>
      <c r="DD32" s="51">
        <v>10.039999999999999</v>
      </c>
      <c r="DE32" s="51">
        <v>2765.39</v>
      </c>
      <c r="DF32" s="51">
        <v>33.950000000000003</v>
      </c>
      <c r="DG32" s="51">
        <v>4.3</v>
      </c>
      <c r="DH32" s="51">
        <v>2.0099999999999998</v>
      </c>
      <c r="DI32" s="51">
        <v>0.95</v>
      </c>
      <c r="DJ32" s="51">
        <v>-0.12</v>
      </c>
      <c r="DK32" s="51">
        <v>1.33</v>
      </c>
      <c r="DL32" s="51">
        <v>2.94</v>
      </c>
      <c r="DM32" s="51">
        <v>1.81</v>
      </c>
      <c r="DN32" s="51">
        <v>8.9600000000000009</v>
      </c>
      <c r="DO32" s="51">
        <v>67.64</v>
      </c>
      <c r="DP32" s="51">
        <v>29.35</v>
      </c>
      <c r="DQ32" s="51">
        <v>10.039999999999999</v>
      </c>
    </row>
    <row r="33" spans="1:121" s="51" customFormat="1">
      <c r="A33" s="16">
        <v>2001</v>
      </c>
      <c r="B33" s="19">
        <v>2508.35</v>
      </c>
      <c r="C33" s="19">
        <v>30.75</v>
      </c>
      <c r="D33" s="19">
        <v>3.55</v>
      </c>
      <c r="E33" s="19">
        <v>1.58</v>
      </c>
      <c r="F33" s="19">
        <v>0.79</v>
      </c>
      <c r="G33" s="19">
        <v>-0.12</v>
      </c>
      <c r="H33" s="19">
        <v>0.05</v>
      </c>
      <c r="I33" s="19">
        <v>0.86</v>
      </c>
      <c r="J33" s="19">
        <v>1.44</v>
      </c>
      <c r="K33" s="19">
        <v>2.11</v>
      </c>
      <c r="L33" s="19">
        <v>8.3000000000000007</v>
      </c>
      <c r="M33" s="19">
        <v>63.19</v>
      </c>
      <c r="N33" s="19">
        <v>29.74</v>
      </c>
      <c r="O33" s="19">
        <v>10.1</v>
      </c>
      <c r="P33" s="19">
        <v>2491.12</v>
      </c>
      <c r="Q33" s="19">
        <v>30.54</v>
      </c>
      <c r="R33" s="19">
        <v>2.59</v>
      </c>
      <c r="S33" s="19">
        <v>1.29</v>
      </c>
      <c r="T33" s="19">
        <v>0.79</v>
      </c>
      <c r="U33" s="19">
        <v>-0.33</v>
      </c>
      <c r="V33" s="19">
        <v>0.05</v>
      </c>
      <c r="W33" s="19">
        <v>0.79</v>
      </c>
      <c r="X33" s="19">
        <v>0.66</v>
      </c>
      <c r="Y33" s="19">
        <v>1.92</v>
      </c>
      <c r="Z33" s="19">
        <v>7.24</v>
      </c>
      <c r="AA33" s="19">
        <v>63.06</v>
      </c>
      <c r="AB33" s="19">
        <v>29.74</v>
      </c>
      <c r="AC33" s="19">
        <v>10.1</v>
      </c>
      <c r="AD33" s="19">
        <v>2528.06</v>
      </c>
      <c r="AE33" s="19">
        <v>30.99</v>
      </c>
      <c r="AF33" s="19">
        <v>4.42</v>
      </c>
      <c r="AG33" s="19">
        <v>1.87</v>
      </c>
      <c r="AH33" s="19">
        <v>0.79</v>
      </c>
      <c r="AI33" s="19">
        <v>0.09</v>
      </c>
      <c r="AJ33" s="19">
        <v>0.05</v>
      </c>
      <c r="AK33" s="19">
        <v>0.94</v>
      </c>
      <c r="AL33" s="19">
        <v>2.12</v>
      </c>
      <c r="AM33" s="19">
        <v>2.29</v>
      </c>
      <c r="AN33" s="19">
        <v>9.18</v>
      </c>
      <c r="AO33" s="19">
        <v>63.37</v>
      </c>
      <c r="AP33" s="19">
        <v>29.74</v>
      </c>
      <c r="AQ33" s="19">
        <v>10.1</v>
      </c>
      <c r="AR33" s="51">
        <v>2527.3200000000002</v>
      </c>
      <c r="AS33" s="51">
        <v>30.98</v>
      </c>
      <c r="AT33" s="51">
        <v>2.79</v>
      </c>
      <c r="AU33" s="51">
        <v>1.52</v>
      </c>
      <c r="AV33" s="51">
        <v>0.78</v>
      </c>
      <c r="AW33" s="51">
        <v>-0.13</v>
      </c>
      <c r="AX33" s="51">
        <v>0.86</v>
      </c>
      <c r="AY33" s="51">
        <v>0.85</v>
      </c>
      <c r="AZ33" s="51">
        <v>1.98</v>
      </c>
      <c r="BA33" s="51">
        <v>7.9</v>
      </c>
      <c r="BB33" s="51">
        <v>63.3</v>
      </c>
      <c r="BC33" s="51">
        <v>29.7</v>
      </c>
      <c r="BD33" s="51">
        <v>10.1</v>
      </c>
      <c r="BE33" s="51">
        <v>2506.67</v>
      </c>
      <c r="BF33" s="51">
        <v>30.73</v>
      </c>
      <c r="BG33" s="51">
        <v>1.8</v>
      </c>
      <c r="BH33" s="51">
        <v>1.24</v>
      </c>
      <c r="BI33" s="51">
        <v>0.78</v>
      </c>
      <c r="BJ33" s="51">
        <v>-0.31</v>
      </c>
      <c r="BK33" s="51">
        <v>0.65</v>
      </c>
      <c r="BL33" s="51">
        <v>0.04</v>
      </c>
      <c r="BM33" s="51">
        <v>1.36</v>
      </c>
      <c r="BN33" s="51">
        <v>6.8</v>
      </c>
      <c r="BO33" s="51">
        <v>63.1</v>
      </c>
      <c r="BP33" s="51">
        <v>29.7</v>
      </c>
      <c r="BQ33" s="51">
        <v>10.1</v>
      </c>
      <c r="BR33" s="51">
        <v>2552.1799999999998</v>
      </c>
      <c r="BS33" s="51">
        <v>31.29</v>
      </c>
      <c r="BT33" s="51">
        <v>3.61</v>
      </c>
      <c r="BU33" s="51">
        <v>1.83</v>
      </c>
      <c r="BV33" s="51">
        <v>0.79</v>
      </c>
      <c r="BW33" s="51">
        <v>0.05</v>
      </c>
      <c r="BX33" s="51">
        <v>1.1100000000000001</v>
      </c>
      <c r="BY33" s="51">
        <v>1.43</v>
      </c>
      <c r="BZ33" s="51">
        <v>2.48</v>
      </c>
      <c r="CA33" s="51">
        <v>8.6999999999999993</v>
      </c>
      <c r="CB33" s="51">
        <v>63.4</v>
      </c>
      <c r="CC33" s="51">
        <v>29.74</v>
      </c>
      <c r="CD33" s="51">
        <v>10.1</v>
      </c>
      <c r="CE33" s="51">
        <v>2782.32</v>
      </c>
      <c r="CF33" s="51">
        <v>34.130000000000003</v>
      </c>
      <c r="CG33" s="51">
        <v>3.15</v>
      </c>
      <c r="CH33" s="51">
        <v>1.7</v>
      </c>
      <c r="CI33" s="51">
        <v>0.76</v>
      </c>
      <c r="CJ33" s="51">
        <v>0.1</v>
      </c>
      <c r="CK33" s="51">
        <v>0.83</v>
      </c>
      <c r="CL33" s="51">
        <v>1.69</v>
      </c>
      <c r="CM33" s="51">
        <v>1.49</v>
      </c>
      <c r="CN33" s="51">
        <v>8.1999999999999993</v>
      </c>
      <c r="CO33" s="51">
        <v>67.150000000000006</v>
      </c>
      <c r="CP33" s="51">
        <v>29.74</v>
      </c>
      <c r="CQ33" s="51">
        <v>10.1</v>
      </c>
      <c r="CR33" s="51">
        <v>2753.57</v>
      </c>
      <c r="CS33" s="51">
        <v>33.78</v>
      </c>
      <c r="CT33" s="51">
        <v>1.98</v>
      </c>
      <c r="CU33" s="51">
        <v>1.29</v>
      </c>
      <c r="CV33" s="51">
        <v>0.76</v>
      </c>
      <c r="CW33" s="51">
        <v>-0.09</v>
      </c>
      <c r="CX33" s="51">
        <v>0.48</v>
      </c>
      <c r="CY33" s="51">
        <v>0.67</v>
      </c>
      <c r="CZ33" s="51">
        <v>0.86</v>
      </c>
      <c r="DA33" s="51">
        <v>7.09</v>
      </c>
      <c r="DB33" s="51">
        <v>66.98</v>
      </c>
      <c r="DC33" s="51">
        <v>29.74</v>
      </c>
      <c r="DD33" s="51">
        <v>10.1</v>
      </c>
      <c r="DE33" s="51">
        <v>2814.59</v>
      </c>
      <c r="DF33" s="51">
        <v>34.53</v>
      </c>
      <c r="DG33" s="51">
        <v>4.2</v>
      </c>
      <c r="DH33" s="51">
        <v>2.14</v>
      </c>
      <c r="DI33" s="51">
        <v>0.77</v>
      </c>
      <c r="DJ33" s="51">
        <v>0.28999999999999998</v>
      </c>
      <c r="DK33" s="51">
        <v>1.23</v>
      </c>
      <c r="DL33" s="51">
        <v>2.35</v>
      </c>
      <c r="DM33" s="51">
        <v>2.29</v>
      </c>
      <c r="DN33" s="51">
        <v>8.98</v>
      </c>
      <c r="DO33" s="51">
        <v>67.989999999999995</v>
      </c>
      <c r="DP33" s="51">
        <v>29.74</v>
      </c>
      <c r="DQ33" s="51">
        <v>10.1</v>
      </c>
    </row>
    <row r="34" spans="1:121" s="51" customFormat="1">
      <c r="A34" s="16">
        <v>2002</v>
      </c>
      <c r="B34" s="19">
        <v>2545.4299999999998</v>
      </c>
      <c r="C34" s="19">
        <v>31.2</v>
      </c>
      <c r="D34" s="19">
        <v>1.88</v>
      </c>
      <c r="E34" s="19">
        <v>1.47</v>
      </c>
      <c r="F34" s="19">
        <v>0.64</v>
      </c>
      <c r="G34" s="19">
        <v>-0.03</v>
      </c>
      <c r="H34" s="19">
        <v>0.06</v>
      </c>
      <c r="I34" s="19">
        <v>0.79</v>
      </c>
      <c r="J34" s="19">
        <v>1.03</v>
      </c>
      <c r="K34" s="19">
        <v>0.85</v>
      </c>
      <c r="L34" s="19">
        <v>8.24</v>
      </c>
      <c r="M34" s="19">
        <v>63.38</v>
      </c>
      <c r="N34" s="19">
        <v>30.43</v>
      </c>
      <c r="O34" s="19">
        <v>10.24</v>
      </c>
      <c r="P34" s="19">
        <v>2526.6999999999998</v>
      </c>
      <c r="Q34" s="19">
        <v>30.97</v>
      </c>
      <c r="R34" s="19">
        <v>0.9</v>
      </c>
      <c r="S34" s="19">
        <v>1.2</v>
      </c>
      <c r="T34" s="19">
        <v>0.64</v>
      </c>
      <c r="U34" s="19">
        <v>-0.22</v>
      </c>
      <c r="V34" s="19">
        <v>0.06</v>
      </c>
      <c r="W34" s="19">
        <v>0.71</v>
      </c>
      <c r="X34" s="19">
        <v>0.19</v>
      </c>
      <c r="Y34" s="19">
        <v>0.71</v>
      </c>
      <c r="Z34" s="19">
        <v>7.11</v>
      </c>
      <c r="AA34" s="19">
        <v>63.25</v>
      </c>
      <c r="AB34" s="19">
        <v>30.43</v>
      </c>
      <c r="AC34" s="19">
        <v>10.24</v>
      </c>
      <c r="AD34" s="19">
        <v>2566.79</v>
      </c>
      <c r="AE34" s="19">
        <v>31.46</v>
      </c>
      <c r="AF34" s="19">
        <v>2.76</v>
      </c>
      <c r="AG34" s="19">
        <v>1.74</v>
      </c>
      <c r="AH34" s="19">
        <v>0.64</v>
      </c>
      <c r="AI34" s="19">
        <v>0.17</v>
      </c>
      <c r="AJ34" s="19">
        <v>0.06</v>
      </c>
      <c r="AK34" s="19">
        <v>0.87</v>
      </c>
      <c r="AL34" s="19">
        <v>1.76</v>
      </c>
      <c r="AM34" s="19">
        <v>1</v>
      </c>
      <c r="AN34" s="19">
        <v>9.19</v>
      </c>
      <c r="AO34" s="19">
        <v>63.58</v>
      </c>
      <c r="AP34" s="19">
        <v>30.43</v>
      </c>
      <c r="AQ34" s="19">
        <v>10.24</v>
      </c>
      <c r="AR34" s="51">
        <v>2560.4</v>
      </c>
      <c r="AS34" s="51">
        <v>31.38</v>
      </c>
      <c r="AT34" s="51">
        <v>1.28</v>
      </c>
      <c r="AU34" s="51">
        <v>1.3</v>
      </c>
      <c r="AV34" s="51">
        <v>0.64</v>
      </c>
      <c r="AW34" s="51">
        <v>-0.06</v>
      </c>
      <c r="AX34" s="51">
        <v>0.73</v>
      </c>
      <c r="AY34" s="51">
        <v>0.56999999999999995</v>
      </c>
      <c r="AZ34" s="51">
        <v>0.74</v>
      </c>
      <c r="BA34" s="51">
        <v>7.8</v>
      </c>
      <c r="BB34" s="51">
        <v>63.4</v>
      </c>
      <c r="BC34" s="51">
        <v>30.4</v>
      </c>
      <c r="BD34" s="51">
        <v>10.199999999999999</v>
      </c>
      <c r="BE34" s="51">
        <v>2537.7600000000002</v>
      </c>
      <c r="BF34" s="51">
        <v>31.1</v>
      </c>
      <c r="BG34" s="51">
        <v>0.31</v>
      </c>
      <c r="BH34" s="51">
        <v>0.95</v>
      </c>
      <c r="BI34" s="51">
        <v>0.63</v>
      </c>
      <c r="BJ34" s="51">
        <v>-0.23</v>
      </c>
      <c r="BK34" s="51">
        <v>0.42</v>
      </c>
      <c r="BL34" s="51">
        <v>-0.23</v>
      </c>
      <c r="BM34" s="51">
        <v>0.13</v>
      </c>
      <c r="BN34" s="51">
        <v>6.7</v>
      </c>
      <c r="BO34" s="51">
        <v>63.3</v>
      </c>
      <c r="BP34" s="51">
        <v>30.4</v>
      </c>
      <c r="BQ34" s="51">
        <v>10.199999999999999</v>
      </c>
      <c r="BR34" s="51">
        <v>2585.59</v>
      </c>
      <c r="BS34" s="51">
        <v>31.69</v>
      </c>
      <c r="BT34" s="51">
        <v>2.1800000000000002</v>
      </c>
      <c r="BU34" s="51">
        <v>1.59</v>
      </c>
      <c r="BV34" s="51">
        <v>0.64</v>
      </c>
      <c r="BW34" s="51">
        <v>0.11</v>
      </c>
      <c r="BX34" s="51">
        <v>0.95</v>
      </c>
      <c r="BY34" s="51">
        <v>1.18</v>
      </c>
      <c r="BZ34" s="51">
        <v>1.35</v>
      </c>
      <c r="CA34" s="51">
        <v>8.6</v>
      </c>
      <c r="CB34" s="51">
        <v>63.6</v>
      </c>
      <c r="CC34" s="51">
        <v>30.43</v>
      </c>
      <c r="CD34" s="51">
        <v>10.24</v>
      </c>
      <c r="CE34" s="51">
        <v>2817.77</v>
      </c>
      <c r="CF34" s="51">
        <v>34.54</v>
      </c>
      <c r="CG34" s="51">
        <v>1.64</v>
      </c>
      <c r="CH34" s="51">
        <v>1.27</v>
      </c>
      <c r="CI34" s="51">
        <v>0.62</v>
      </c>
      <c r="CJ34" s="51">
        <v>0.13</v>
      </c>
      <c r="CK34" s="51">
        <v>0.52</v>
      </c>
      <c r="CL34" s="51">
        <v>0.81</v>
      </c>
      <c r="CM34" s="51">
        <v>0.85</v>
      </c>
      <c r="CN34" s="51">
        <v>8.11</v>
      </c>
      <c r="CO34" s="51">
        <v>67.459999999999994</v>
      </c>
      <c r="CP34" s="51">
        <v>30.43</v>
      </c>
      <c r="CQ34" s="51">
        <v>10.24</v>
      </c>
      <c r="CR34" s="51">
        <v>2787.62</v>
      </c>
      <c r="CS34" s="51">
        <v>34.17</v>
      </c>
      <c r="CT34" s="51">
        <v>0.46</v>
      </c>
      <c r="CU34" s="51">
        <v>0.77</v>
      </c>
      <c r="CV34" s="51">
        <v>0.62</v>
      </c>
      <c r="CW34" s="51">
        <v>-0.05</v>
      </c>
      <c r="CX34" s="51">
        <v>0.05</v>
      </c>
      <c r="CY34" s="51">
        <v>-0.21</v>
      </c>
      <c r="CZ34" s="51">
        <v>0.22</v>
      </c>
      <c r="DA34" s="51">
        <v>6.96</v>
      </c>
      <c r="DB34" s="51">
        <v>67.33</v>
      </c>
      <c r="DC34" s="51">
        <v>30.43</v>
      </c>
      <c r="DD34" s="51">
        <v>10.24</v>
      </c>
      <c r="DE34" s="51">
        <v>2851.07</v>
      </c>
      <c r="DF34" s="51">
        <v>34.950000000000003</v>
      </c>
      <c r="DG34" s="51">
        <v>2.73</v>
      </c>
      <c r="DH34" s="51">
        <v>1.73</v>
      </c>
      <c r="DI34" s="51">
        <v>0.62</v>
      </c>
      <c r="DJ34" s="51">
        <v>0.31</v>
      </c>
      <c r="DK34" s="51">
        <v>0.94</v>
      </c>
      <c r="DL34" s="51">
        <v>1.5</v>
      </c>
      <c r="DM34" s="51">
        <v>1.66</v>
      </c>
      <c r="DN34" s="51">
        <v>8.9499999999999993</v>
      </c>
      <c r="DO34" s="51">
        <v>68.349999999999994</v>
      </c>
      <c r="DP34" s="51">
        <v>30.43</v>
      </c>
      <c r="DQ34" s="51">
        <v>10.24</v>
      </c>
    </row>
    <row r="35" spans="1:121" s="51" customFormat="1">
      <c r="A35" s="16">
        <v>2003</v>
      </c>
      <c r="B35" s="19">
        <v>2579.44</v>
      </c>
      <c r="C35" s="19">
        <v>31.65</v>
      </c>
      <c r="D35" s="19">
        <v>-0.16</v>
      </c>
      <c r="E35" s="19">
        <v>1.33</v>
      </c>
      <c r="F35" s="19">
        <v>0.51</v>
      </c>
      <c r="G35" s="19">
        <v>0.03</v>
      </c>
      <c r="H35" s="19">
        <v>7.0000000000000007E-2</v>
      </c>
      <c r="I35" s="19">
        <v>0.72</v>
      </c>
      <c r="J35" s="19">
        <v>-0.16</v>
      </c>
      <c r="K35" s="19">
        <v>0</v>
      </c>
      <c r="L35" s="19">
        <v>8.19</v>
      </c>
      <c r="M35" s="19">
        <v>63.59</v>
      </c>
      <c r="N35" s="19">
        <v>31.3</v>
      </c>
      <c r="O35" s="19">
        <v>10.54</v>
      </c>
      <c r="P35" s="19">
        <v>2559.59</v>
      </c>
      <c r="Q35" s="19">
        <v>31.4</v>
      </c>
      <c r="R35" s="19">
        <v>-1.1100000000000001</v>
      </c>
      <c r="S35" s="19">
        <v>1.04</v>
      </c>
      <c r="T35" s="19">
        <v>0.51</v>
      </c>
      <c r="U35" s="19">
        <v>-0.17</v>
      </c>
      <c r="V35" s="19">
        <v>7.0000000000000007E-2</v>
      </c>
      <c r="W35" s="19">
        <v>0.63</v>
      </c>
      <c r="X35" s="19">
        <v>-1.02</v>
      </c>
      <c r="Y35" s="19">
        <v>-0.1</v>
      </c>
      <c r="Z35" s="19">
        <v>7.01</v>
      </c>
      <c r="AA35" s="19">
        <v>63.43</v>
      </c>
      <c r="AB35" s="19">
        <v>31.3</v>
      </c>
      <c r="AC35" s="19">
        <v>10.54</v>
      </c>
      <c r="AD35" s="19">
        <v>2601.91</v>
      </c>
      <c r="AE35" s="19">
        <v>31.92</v>
      </c>
      <c r="AF35" s="19">
        <v>0.7</v>
      </c>
      <c r="AG35" s="19">
        <v>1.61</v>
      </c>
      <c r="AH35" s="19">
        <v>0.51</v>
      </c>
      <c r="AI35" s="19">
        <v>0.23</v>
      </c>
      <c r="AJ35" s="19">
        <v>7.0000000000000007E-2</v>
      </c>
      <c r="AK35" s="19">
        <v>0.8</v>
      </c>
      <c r="AL35" s="19">
        <v>0.61</v>
      </c>
      <c r="AM35" s="19">
        <v>0.1</v>
      </c>
      <c r="AN35" s="19">
        <v>9.19</v>
      </c>
      <c r="AO35" s="19">
        <v>63.81</v>
      </c>
      <c r="AP35" s="19">
        <v>31.3</v>
      </c>
      <c r="AQ35" s="19">
        <v>10.54</v>
      </c>
      <c r="AR35" s="51">
        <v>2591.85</v>
      </c>
      <c r="AS35" s="51">
        <v>31.8</v>
      </c>
      <c r="AT35" s="51">
        <v>-0.64</v>
      </c>
      <c r="AU35" s="51">
        <v>1.22</v>
      </c>
      <c r="AV35" s="51">
        <v>0.5</v>
      </c>
      <c r="AW35" s="51">
        <v>0.02</v>
      </c>
      <c r="AX35" s="51">
        <v>0.7</v>
      </c>
      <c r="AY35" s="51">
        <v>-0.62</v>
      </c>
      <c r="AZ35" s="51">
        <v>0</v>
      </c>
      <c r="BA35" s="51">
        <v>7.7</v>
      </c>
      <c r="BB35" s="51">
        <v>63.6</v>
      </c>
      <c r="BC35" s="51">
        <v>31.3</v>
      </c>
      <c r="BD35" s="51">
        <v>10.5</v>
      </c>
      <c r="BE35" s="51">
        <v>2568.1799999999998</v>
      </c>
      <c r="BF35" s="51">
        <v>31.51</v>
      </c>
      <c r="BG35" s="51">
        <v>-1.62</v>
      </c>
      <c r="BH35" s="51">
        <v>0.91</v>
      </c>
      <c r="BI35" s="51">
        <v>0.5</v>
      </c>
      <c r="BJ35" s="51">
        <v>-0.17</v>
      </c>
      <c r="BK35" s="51">
        <v>0.46</v>
      </c>
      <c r="BL35" s="51">
        <v>-1.41</v>
      </c>
      <c r="BM35" s="51">
        <v>-0.61</v>
      </c>
      <c r="BN35" s="51">
        <v>6.6</v>
      </c>
      <c r="BO35" s="51">
        <v>63.4</v>
      </c>
      <c r="BP35" s="51">
        <v>31.3</v>
      </c>
      <c r="BQ35" s="51">
        <v>10.5</v>
      </c>
      <c r="BR35" s="51">
        <v>2617.6799999999998</v>
      </c>
      <c r="BS35" s="51">
        <v>32.119999999999997</v>
      </c>
      <c r="BT35" s="51">
        <v>0.28000000000000003</v>
      </c>
      <c r="BU35" s="51">
        <v>1.51</v>
      </c>
      <c r="BV35" s="51">
        <v>0.5</v>
      </c>
      <c r="BW35" s="51">
        <v>0.2</v>
      </c>
      <c r="BX35" s="51">
        <v>0.92</v>
      </c>
      <c r="BY35" s="51">
        <v>0.02</v>
      </c>
      <c r="BZ35" s="51">
        <v>0.62</v>
      </c>
      <c r="CA35" s="51">
        <v>8.5</v>
      </c>
      <c r="CB35" s="51">
        <v>63.8</v>
      </c>
      <c r="CC35" s="51">
        <v>31.3</v>
      </c>
      <c r="CD35" s="51">
        <v>10.54</v>
      </c>
      <c r="CE35" s="51">
        <v>2850.23</v>
      </c>
      <c r="CF35" s="51">
        <v>34.950000000000003</v>
      </c>
      <c r="CG35" s="51">
        <v>-0.04</v>
      </c>
      <c r="CH35" s="51">
        <v>1.1399999999999999</v>
      </c>
      <c r="CI35" s="51">
        <v>0.5</v>
      </c>
      <c r="CJ35" s="51">
        <v>0.22</v>
      </c>
      <c r="CK35" s="51">
        <v>0.42</v>
      </c>
      <c r="CL35" s="51">
        <v>-0.37</v>
      </c>
      <c r="CM35" s="51">
        <v>0.35</v>
      </c>
      <c r="CN35" s="51">
        <v>8.0299999999999994</v>
      </c>
      <c r="CO35" s="51">
        <v>67.8</v>
      </c>
      <c r="CP35" s="51">
        <v>31.3</v>
      </c>
      <c r="CQ35" s="51">
        <v>10.53</v>
      </c>
      <c r="CR35" s="51">
        <v>2819.95</v>
      </c>
      <c r="CS35" s="51">
        <v>34.58</v>
      </c>
      <c r="CT35" s="51">
        <v>-1.22</v>
      </c>
      <c r="CU35" s="51">
        <v>0.74</v>
      </c>
      <c r="CV35" s="51">
        <v>0.49</v>
      </c>
      <c r="CW35" s="51">
        <v>0.03</v>
      </c>
      <c r="CX35" s="51">
        <v>7.0000000000000007E-2</v>
      </c>
      <c r="CY35" s="51">
        <v>-1.38</v>
      </c>
      <c r="CZ35" s="51">
        <v>-0.3</v>
      </c>
      <c r="DA35" s="51">
        <v>6.87</v>
      </c>
      <c r="DB35" s="51">
        <v>67.69</v>
      </c>
      <c r="DC35" s="51">
        <v>31.3</v>
      </c>
      <c r="DD35" s="51">
        <v>10.53</v>
      </c>
      <c r="DE35" s="51">
        <v>2884.35</v>
      </c>
      <c r="DF35" s="51">
        <v>35.369999999999997</v>
      </c>
      <c r="DG35" s="51">
        <v>1.03</v>
      </c>
      <c r="DH35" s="51">
        <v>1.61</v>
      </c>
      <c r="DI35" s="51">
        <v>0.5</v>
      </c>
      <c r="DJ35" s="51">
        <v>0.4</v>
      </c>
      <c r="DK35" s="51">
        <v>0.85</v>
      </c>
      <c r="DL35" s="51">
        <v>0.34</v>
      </c>
      <c r="DM35" s="51">
        <v>1.1200000000000001</v>
      </c>
      <c r="DN35" s="51">
        <v>8.92</v>
      </c>
      <c r="DO35" s="51">
        <v>68.7</v>
      </c>
      <c r="DP35" s="51">
        <v>31.3</v>
      </c>
      <c r="DQ35" s="51">
        <v>10.53</v>
      </c>
    </row>
    <row r="36" spans="1:121" s="51" customFormat="1">
      <c r="A36" s="16">
        <v>2004</v>
      </c>
      <c r="B36" s="19">
        <v>2608.9</v>
      </c>
      <c r="C36" s="19">
        <v>32.049999999999997</v>
      </c>
      <c r="D36" s="19">
        <v>-0.13</v>
      </c>
      <c r="E36" s="19">
        <v>1.1299999999999999</v>
      </c>
      <c r="F36" s="19">
        <v>0.46</v>
      </c>
      <c r="G36" s="19">
        <v>-0.06</v>
      </c>
      <c r="H36" s="19">
        <v>0.08</v>
      </c>
      <c r="I36" s="19">
        <v>0.65</v>
      </c>
      <c r="J36" s="19">
        <v>-0.14000000000000001</v>
      </c>
      <c r="K36" s="19">
        <v>0.01</v>
      </c>
      <c r="L36" s="19">
        <v>8.09</v>
      </c>
      <c r="M36" s="19">
        <v>63.88</v>
      </c>
      <c r="N36" s="19">
        <v>32.76</v>
      </c>
      <c r="O36" s="19">
        <v>10.83</v>
      </c>
      <c r="P36" s="19">
        <v>2588.0700000000002</v>
      </c>
      <c r="Q36" s="19">
        <v>31.79</v>
      </c>
      <c r="R36" s="19">
        <v>-1.08</v>
      </c>
      <c r="S36" s="19">
        <v>0.84</v>
      </c>
      <c r="T36" s="19">
        <v>0.46</v>
      </c>
      <c r="U36" s="19">
        <v>-0.27</v>
      </c>
      <c r="V36" s="19">
        <v>0.08</v>
      </c>
      <c r="W36" s="19">
        <v>0.56999999999999995</v>
      </c>
      <c r="X36" s="19">
        <v>-1.02</v>
      </c>
      <c r="Y36" s="19">
        <v>-0.06</v>
      </c>
      <c r="Z36" s="19">
        <v>6.91</v>
      </c>
      <c r="AA36" s="19">
        <v>63.74</v>
      </c>
      <c r="AB36" s="19">
        <v>32.76</v>
      </c>
      <c r="AC36" s="19">
        <v>10.83</v>
      </c>
      <c r="AD36" s="19">
        <v>2632.16</v>
      </c>
      <c r="AE36" s="19">
        <v>32.33</v>
      </c>
      <c r="AF36" s="19">
        <v>0.75</v>
      </c>
      <c r="AG36" s="19">
        <v>1.46</v>
      </c>
      <c r="AH36" s="19">
        <v>0.46</v>
      </c>
      <c r="AI36" s="19">
        <v>0.19</v>
      </c>
      <c r="AJ36" s="19">
        <v>0.08</v>
      </c>
      <c r="AK36" s="19">
        <v>0.72</v>
      </c>
      <c r="AL36" s="19">
        <v>0.66</v>
      </c>
      <c r="AM36" s="19">
        <v>0.09</v>
      </c>
      <c r="AN36" s="19">
        <v>9.1300000000000008</v>
      </c>
      <c r="AO36" s="19">
        <v>64.08</v>
      </c>
      <c r="AP36" s="19">
        <v>32.76</v>
      </c>
      <c r="AQ36" s="19">
        <v>10.83</v>
      </c>
      <c r="AR36" s="51">
        <v>2622.72</v>
      </c>
      <c r="AS36" s="51">
        <v>32.22</v>
      </c>
      <c r="AT36" s="51">
        <v>-0.65</v>
      </c>
      <c r="AU36" s="51">
        <v>1.18</v>
      </c>
      <c r="AV36" s="51">
        <v>0.45</v>
      </c>
      <c r="AW36" s="51">
        <v>-0.05</v>
      </c>
      <c r="AX36" s="51">
        <v>0.77</v>
      </c>
      <c r="AY36" s="51">
        <v>-0.7</v>
      </c>
      <c r="AZ36" s="51">
        <v>0.04</v>
      </c>
      <c r="BA36" s="51">
        <v>7.6</v>
      </c>
      <c r="BB36" s="51">
        <v>63.8</v>
      </c>
      <c r="BC36" s="51">
        <v>32.799999999999997</v>
      </c>
      <c r="BD36" s="51">
        <v>10.8</v>
      </c>
      <c r="BE36" s="51">
        <v>2600.08</v>
      </c>
      <c r="BF36" s="51">
        <v>31.94</v>
      </c>
      <c r="BG36" s="51">
        <v>-1.56</v>
      </c>
      <c r="BH36" s="51">
        <v>0.88</v>
      </c>
      <c r="BI36" s="51">
        <v>0.45</v>
      </c>
      <c r="BJ36" s="51">
        <v>-0.25</v>
      </c>
      <c r="BK36" s="51">
        <v>0.56000000000000005</v>
      </c>
      <c r="BL36" s="51">
        <v>-1.48</v>
      </c>
      <c r="BM36" s="51">
        <v>-0.44</v>
      </c>
      <c r="BN36" s="51">
        <v>6.5</v>
      </c>
      <c r="BO36" s="51">
        <v>63.7</v>
      </c>
      <c r="BP36" s="51">
        <v>32.799999999999997</v>
      </c>
      <c r="BQ36" s="51">
        <v>10.8</v>
      </c>
      <c r="BR36" s="51">
        <v>2647.03</v>
      </c>
      <c r="BS36" s="51">
        <v>32.520000000000003</v>
      </c>
      <c r="BT36" s="51">
        <v>0.21</v>
      </c>
      <c r="BU36" s="51">
        <v>1.5</v>
      </c>
      <c r="BV36" s="51">
        <v>0.45</v>
      </c>
      <c r="BW36" s="51">
        <v>0.18</v>
      </c>
      <c r="BX36" s="51">
        <v>1</v>
      </c>
      <c r="BY36" s="51">
        <v>-0.04</v>
      </c>
      <c r="BZ36" s="51">
        <v>0.62</v>
      </c>
      <c r="CA36" s="51">
        <v>8.4</v>
      </c>
      <c r="CB36" s="51">
        <v>64</v>
      </c>
      <c r="CC36" s="51">
        <v>32.76</v>
      </c>
      <c r="CD36" s="51">
        <v>10.83</v>
      </c>
      <c r="CE36" s="51">
        <v>2885.14</v>
      </c>
      <c r="CF36" s="51">
        <v>35.42</v>
      </c>
      <c r="CG36" s="51">
        <v>-0.1</v>
      </c>
      <c r="CH36" s="51">
        <v>1.22</v>
      </c>
      <c r="CI36" s="51">
        <v>0.45</v>
      </c>
      <c r="CJ36" s="51">
        <v>0.06</v>
      </c>
      <c r="CK36" s="51">
        <v>0.69</v>
      </c>
      <c r="CL36" s="51">
        <v>-0.26</v>
      </c>
      <c r="CM36" s="51">
        <v>0.14000000000000001</v>
      </c>
      <c r="CN36" s="51">
        <v>7.91</v>
      </c>
      <c r="CO36" s="51">
        <v>68.16</v>
      </c>
      <c r="CP36" s="51">
        <v>32.75</v>
      </c>
      <c r="CQ36" s="51">
        <v>10.82</v>
      </c>
      <c r="CR36" s="51">
        <v>2857.04</v>
      </c>
      <c r="CS36" s="51">
        <v>35.07</v>
      </c>
      <c r="CT36" s="51">
        <v>-1.21</v>
      </c>
      <c r="CU36" s="51">
        <v>0.87</v>
      </c>
      <c r="CV36" s="51">
        <v>0.45</v>
      </c>
      <c r="CW36" s="51">
        <v>-0.14000000000000001</v>
      </c>
      <c r="CX36" s="51">
        <v>0.42</v>
      </c>
      <c r="CY36" s="51">
        <v>-1.27</v>
      </c>
      <c r="CZ36" s="51">
        <v>-0.28999999999999998</v>
      </c>
      <c r="DA36" s="51">
        <v>6.76</v>
      </c>
      <c r="DB36" s="51">
        <v>68.08</v>
      </c>
      <c r="DC36" s="51">
        <v>32.75</v>
      </c>
      <c r="DD36" s="51">
        <v>10.82</v>
      </c>
      <c r="DE36" s="51">
        <v>2917.72</v>
      </c>
      <c r="DF36" s="51">
        <v>35.82</v>
      </c>
      <c r="DG36" s="51">
        <v>0.87</v>
      </c>
      <c r="DH36" s="51">
        <v>1.61</v>
      </c>
      <c r="DI36" s="51">
        <v>0.45</v>
      </c>
      <c r="DJ36" s="51">
        <v>0.32</v>
      </c>
      <c r="DK36" s="51">
        <v>1.01</v>
      </c>
      <c r="DL36" s="51">
        <v>0.49</v>
      </c>
      <c r="DM36" s="51">
        <v>0.79</v>
      </c>
      <c r="DN36" s="51">
        <v>8.81</v>
      </c>
      <c r="DO36" s="51">
        <v>69.05</v>
      </c>
      <c r="DP36" s="51">
        <v>32.75</v>
      </c>
      <c r="DQ36" s="51">
        <v>10.82</v>
      </c>
    </row>
    <row r="37" spans="1:121" s="51" customFormat="1">
      <c r="A37" s="16">
        <v>2005</v>
      </c>
      <c r="B37" s="19">
        <v>2651.95</v>
      </c>
      <c r="C37" s="19">
        <v>32.630000000000003</v>
      </c>
      <c r="D37" s="19">
        <v>-1.03</v>
      </c>
      <c r="E37" s="19">
        <v>1.63</v>
      </c>
      <c r="F37" s="19">
        <v>0.44</v>
      </c>
      <c r="G37" s="19">
        <v>0.53</v>
      </c>
      <c r="H37" s="19">
        <v>0.08</v>
      </c>
      <c r="I37" s="19">
        <v>0.57999999999999996</v>
      </c>
      <c r="J37" s="19">
        <v>-1.02</v>
      </c>
      <c r="K37" s="19">
        <v>-0.01</v>
      </c>
      <c r="L37" s="19">
        <v>7.92</v>
      </c>
      <c r="M37" s="19">
        <v>64.41</v>
      </c>
      <c r="N37" s="19">
        <v>33.58</v>
      </c>
      <c r="O37" s="19">
        <v>11.14</v>
      </c>
      <c r="P37" s="19">
        <v>2629.99</v>
      </c>
      <c r="Q37" s="19">
        <v>32.36</v>
      </c>
      <c r="R37" s="19">
        <v>-2.0299999999999998</v>
      </c>
      <c r="S37" s="19">
        <v>1.33</v>
      </c>
      <c r="T37" s="19">
        <v>0.44</v>
      </c>
      <c r="U37" s="19">
        <v>0.32</v>
      </c>
      <c r="V37" s="19">
        <v>0.08</v>
      </c>
      <c r="W37" s="19">
        <v>0.5</v>
      </c>
      <c r="X37" s="19">
        <v>-1.9</v>
      </c>
      <c r="Y37" s="19">
        <v>-0.13</v>
      </c>
      <c r="Z37" s="19">
        <v>6.77</v>
      </c>
      <c r="AA37" s="19">
        <v>64.28</v>
      </c>
      <c r="AB37" s="19">
        <v>33.58</v>
      </c>
      <c r="AC37" s="19">
        <v>11.14</v>
      </c>
      <c r="AD37" s="19">
        <v>2676.29</v>
      </c>
      <c r="AE37" s="19">
        <v>32.93</v>
      </c>
      <c r="AF37" s="19">
        <v>-0.11</v>
      </c>
      <c r="AG37" s="19">
        <v>1.97</v>
      </c>
      <c r="AH37" s="19">
        <v>0.44</v>
      </c>
      <c r="AI37" s="19">
        <v>0.78</v>
      </c>
      <c r="AJ37" s="19">
        <v>0.08</v>
      </c>
      <c r="AK37" s="19">
        <v>0.66</v>
      </c>
      <c r="AL37" s="19">
        <v>-0.2</v>
      </c>
      <c r="AM37" s="19">
        <v>0.09</v>
      </c>
      <c r="AN37" s="19">
        <v>8.9499999999999993</v>
      </c>
      <c r="AO37" s="19">
        <v>64.61</v>
      </c>
      <c r="AP37" s="19">
        <v>33.58</v>
      </c>
      <c r="AQ37" s="19">
        <v>11.14</v>
      </c>
      <c r="AR37" s="51">
        <v>2664.89</v>
      </c>
      <c r="AS37" s="51">
        <v>32.79</v>
      </c>
      <c r="AT37" s="51">
        <v>-1.51</v>
      </c>
      <c r="AU37" s="51">
        <v>1.59</v>
      </c>
      <c r="AV37" s="51">
        <v>0.43</v>
      </c>
      <c r="AW37" s="51">
        <v>0.52</v>
      </c>
      <c r="AX37" s="51">
        <v>0.63</v>
      </c>
      <c r="AY37" s="51">
        <v>-1.4</v>
      </c>
      <c r="AZ37" s="51">
        <v>-0.08</v>
      </c>
      <c r="BA37" s="51">
        <v>7.4</v>
      </c>
      <c r="BB37" s="51">
        <v>64.400000000000006</v>
      </c>
      <c r="BC37" s="51">
        <v>33.6</v>
      </c>
      <c r="BD37" s="51">
        <v>11.1</v>
      </c>
      <c r="BE37" s="51">
        <v>2642.24</v>
      </c>
      <c r="BF37" s="51">
        <v>32.51</v>
      </c>
      <c r="BG37" s="51">
        <v>-2.44</v>
      </c>
      <c r="BH37" s="51">
        <v>1.31</v>
      </c>
      <c r="BI37" s="51">
        <v>0.43</v>
      </c>
      <c r="BJ37" s="51">
        <v>0.32</v>
      </c>
      <c r="BK37" s="51">
        <v>0.44</v>
      </c>
      <c r="BL37" s="51">
        <v>-2.1800000000000002</v>
      </c>
      <c r="BM37" s="51">
        <v>-0.63</v>
      </c>
      <c r="BN37" s="51">
        <v>6.4</v>
      </c>
      <c r="BO37" s="51">
        <v>64.2</v>
      </c>
      <c r="BP37" s="51">
        <v>33.6</v>
      </c>
      <c r="BQ37" s="51">
        <v>11.1</v>
      </c>
      <c r="BR37" s="51">
        <v>2690.47</v>
      </c>
      <c r="BS37" s="51">
        <v>33.11</v>
      </c>
      <c r="BT37" s="51">
        <v>-0.66</v>
      </c>
      <c r="BU37" s="51">
        <v>1.92</v>
      </c>
      <c r="BV37" s="51">
        <v>0.43</v>
      </c>
      <c r="BW37" s="51">
        <v>0.76</v>
      </c>
      <c r="BX37" s="51">
        <v>0.86</v>
      </c>
      <c r="BY37" s="51">
        <v>-0.73</v>
      </c>
      <c r="BZ37" s="51">
        <v>0.39</v>
      </c>
      <c r="CA37" s="51">
        <v>8.1999999999999993</v>
      </c>
      <c r="CB37" s="51">
        <v>64.599999999999994</v>
      </c>
      <c r="CC37" s="51">
        <v>33.58</v>
      </c>
      <c r="CD37" s="51">
        <v>11.14</v>
      </c>
      <c r="CE37" s="51">
        <v>2937.84</v>
      </c>
      <c r="CF37" s="51">
        <v>36.119999999999997</v>
      </c>
      <c r="CG37" s="51">
        <v>-1.02</v>
      </c>
      <c r="CH37" s="51">
        <v>1.81</v>
      </c>
      <c r="CI37" s="51">
        <v>0.43</v>
      </c>
      <c r="CJ37" s="51">
        <v>0.39</v>
      </c>
      <c r="CK37" s="51">
        <v>1</v>
      </c>
      <c r="CL37" s="51">
        <v>-1.23</v>
      </c>
      <c r="CM37" s="51">
        <v>0.17</v>
      </c>
      <c r="CN37" s="51">
        <v>7.73</v>
      </c>
      <c r="CO37" s="51">
        <v>68.56</v>
      </c>
      <c r="CP37" s="51">
        <v>33.57</v>
      </c>
      <c r="CQ37" s="51">
        <v>11.14</v>
      </c>
      <c r="CR37" s="51">
        <v>2908.13</v>
      </c>
      <c r="CS37" s="51">
        <v>35.75</v>
      </c>
      <c r="CT37" s="51">
        <v>-2.1</v>
      </c>
      <c r="CU37" s="51">
        <v>1.4</v>
      </c>
      <c r="CV37" s="51">
        <v>0.43</v>
      </c>
      <c r="CW37" s="51">
        <v>0.18</v>
      </c>
      <c r="CX37" s="51">
        <v>0.64</v>
      </c>
      <c r="CY37" s="51">
        <v>-2.23</v>
      </c>
      <c r="CZ37" s="51">
        <v>-0.15</v>
      </c>
      <c r="DA37" s="51">
        <v>6.62</v>
      </c>
      <c r="DB37" s="51">
        <v>68.47</v>
      </c>
      <c r="DC37" s="51">
        <v>33.57</v>
      </c>
      <c r="DD37" s="51">
        <v>11.14</v>
      </c>
      <c r="DE37" s="51">
        <v>2970.65</v>
      </c>
      <c r="DF37" s="51">
        <v>36.520000000000003</v>
      </c>
      <c r="DG37" s="51">
        <v>-0.01</v>
      </c>
      <c r="DH37" s="51">
        <v>2.17</v>
      </c>
      <c r="DI37" s="51">
        <v>0.43</v>
      </c>
      <c r="DJ37" s="51">
        <v>0.65</v>
      </c>
      <c r="DK37" s="51">
        <v>1.24</v>
      </c>
      <c r="DL37" s="51">
        <v>-0.47</v>
      </c>
      <c r="DM37" s="51">
        <v>0.87</v>
      </c>
      <c r="DN37" s="51">
        <v>8.6199999999999992</v>
      </c>
      <c r="DO37" s="51">
        <v>69.39</v>
      </c>
      <c r="DP37" s="51">
        <v>33.57</v>
      </c>
      <c r="DQ37" s="51">
        <v>11.14</v>
      </c>
    </row>
    <row r="38" spans="1:121" s="51" customFormat="1">
      <c r="A38" s="16">
        <v>2006</v>
      </c>
      <c r="B38" s="19">
        <v>2697.08</v>
      </c>
      <c r="C38" s="19">
        <v>33.270000000000003</v>
      </c>
      <c r="D38" s="19">
        <v>1.03</v>
      </c>
      <c r="E38" s="19">
        <v>1.69</v>
      </c>
      <c r="F38" s="19">
        <v>0.48</v>
      </c>
      <c r="G38" s="19">
        <v>0.6</v>
      </c>
      <c r="H38" s="19">
        <v>0.09</v>
      </c>
      <c r="I38" s="19">
        <v>0.52</v>
      </c>
      <c r="J38" s="19">
        <v>-0.72</v>
      </c>
      <c r="K38" s="19">
        <v>1.75</v>
      </c>
      <c r="L38" s="19">
        <v>7.68</v>
      </c>
      <c r="M38" s="19">
        <v>64.94</v>
      </c>
      <c r="N38" s="19">
        <v>33.97</v>
      </c>
      <c r="O38" s="19">
        <v>11.2</v>
      </c>
      <c r="P38" s="19">
        <v>2674.74</v>
      </c>
      <c r="Q38" s="19">
        <v>32.99</v>
      </c>
      <c r="R38" s="19">
        <v>-0.05</v>
      </c>
      <c r="S38" s="19">
        <v>1.36</v>
      </c>
      <c r="T38" s="19">
        <v>0.48</v>
      </c>
      <c r="U38" s="19">
        <v>0.37</v>
      </c>
      <c r="V38" s="19">
        <v>0.09</v>
      </c>
      <c r="W38" s="19">
        <v>0.42</v>
      </c>
      <c r="X38" s="19">
        <v>-1.63</v>
      </c>
      <c r="Y38" s="19">
        <v>1.57</v>
      </c>
      <c r="Z38" s="19">
        <v>6.59</v>
      </c>
      <c r="AA38" s="19">
        <v>64.760000000000005</v>
      </c>
      <c r="AB38" s="19">
        <v>33.97</v>
      </c>
      <c r="AC38" s="19">
        <v>11.2</v>
      </c>
      <c r="AD38" s="19">
        <v>2722.41</v>
      </c>
      <c r="AE38" s="19">
        <v>33.58</v>
      </c>
      <c r="AF38" s="19">
        <v>2</v>
      </c>
      <c r="AG38" s="19">
        <v>2.02</v>
      </c>
      <c r="AH38" s="19">
        <v>0.48</v>
      </c>
      <c r="AI38" s="19">
        <v>0.84</v>
      </c>
      <c r="AJ38" s="19">
        <v>0.09</v>
      </c>
      <c r="AK38" s="19">
        <v>0.61</v>
      </c>
      <c r="AL38" s="19">
        <v>0.08</v>
      </c>
      <c r="AM38" s="19">
        <v>1.92</v>
      </c>
      <c r="AN38" s="19">
        <v>8.66</v>
      </c>
      <c r="AO38" s="19">
        <v>65.11</v>
      </c>
      <c r="AP38" s="19">
        <v>33.97</v>
      </c>
      <c r="AQ38" s="19">
        <v>11.2</v>
      </c>
      <c r="AR38" s="51">
        <v>2711.83</v>
      </c>
      <c r="AS38" s="51">
        <v>33.450000000000003</v>
      </c>
      <c r="AT38" s="51">
        <v>0.49</v>
      </c>
      <c r="AU38" s="51">
        <v>1.74</v>
      </c>
      <c r="AV38" s="51">
        <v>0.48</v>
      </c>
      <c r="AW38" s="51">
        <v>0.56999999999999995</v>
      </c>
      <c r="AX38" s="51">
        <v>0.69</v>
      </c>
      <c r="AY38" s="51">
        <v>-1.1100000000000001</v>
      </c>
      <c r="AZ38" s="51">
        <v>1.62</v>
      </c>
      <c r="BA38" s="51">
        <v>7.2</v>
      </c>
      <c r="BB38" s="51">
        <v>64.900000000000006</v>
      </c>
      <c r="BC38" s="51">
        <v>34</v>
      </c>
      <c r="BD38" s="51">
        <v>11.2</v>
      </c>
      <c r="BE38" s="51">
        <v>2687.28</v>
      </c>
      <c r="BF38" s="51">
        <v>33.14</v>
      </c>
      <c r="BG38" s="51">
        <v>-0.5</v>
      </c>
      <c r="BH38" s="51">
        <v>1.43</v>
      </c>
      <c r="BI38" s="51">
        <v>0.48</v>
      </c>
      <c r="BJ38" s="51">
        <v>0.36</v>
      </c>
      <c r="BK38" s="51">
        <v>0.46</v>
      </c>
      <c r="BL38" s="51">
        <v>-1.92</v>
      </c>
      <c r="BM38" s="51">
        <v>1.02</v>
      </c>
      <c r="BN38" s="51">
        <v>6.2</v>
      </c>
      <c r="BO38" s="51">
        <v>64.7</v>
      </c>
      <c r="BP38" s="51">
        <v>34</v>
      </c>
      <c r="BQ38" s="51">
        <v>11.2</v>
      </c>
      <c r="BR38" s="51">
        <v>2739.2</v>
      </c>
      <c r="BS38" s="51">
        <v>33.79</v>
      </c>
      <c r="BT38" s="51">
        <v>1.39</v>
      </c>
      <c r="BU38" s="51">
        <v>2.06</v>
      </c>
      <c r="BV38" s="51">
        <v>0.48</v>
      </c>
      <c r="BW38" s="51">
        <v>0.8</v>
      </c>
      <c r="BX38" s="51">
        <v>0.91</v>
      </c>
      <c r="BY38" s="51">
        <v>-0.43</v>
      </c>
      <c r="BZ38" s="51">
        <v>2.16</v>
      </c>
      <c r="CA38" s="51">
        <v>7.9</v>
      </c>
      <c r="CB38" s="51">
        <v>65.099999999999994</v>
      </c>
      <c r="CC38" s="51">
        <v>33.97</v>
      </c>
      <c r="CD38" s="51">
        <v>11.2</v>
      </c>
      <c r="CE38" s="51">
        <v>2988.85</v>
      </c>
      <c r="CF38" s="51">
        <v>36.82</v>
      </c>
      <c r="CG38" s="51">
        <v>1.03</v>
      </c>
      <c r="CH38" s="51">
        <v>1.72</v>
      </c>
      <c r="CI38" s="51">
        <v>0.47</v>
      </c>
      <c r="CJ38" s="51">
        <v>0.52</v>
      </c>
      <c r="CK38" s="51">
        <v>0.73</v>
      </c>
      <c r="CL38" s="51">
        <v>-0.35</v>
      </c>
      <c r="CM38" s="51">
        <v>1.37</v>
      </c>
      <c r="CN38" s="51">
        <v>7.49</v>
      </c>
      <c r="CO38" s="51">
        <v>68.97</v>
      </c>
      <c r="CP38" s="51">
        <v>33.96</v>
      </c>
      <c r="CQ38" s="51">
        <v>11.2</v>
      </c>
      <c r="CR38" s="51">
        <v>2957.02</v>
      </c>
      <c r="CS38" s="51">
        <v>36.43</v>
      </c>
      <c r="CT38" s="51">
        <v>-0.12</v>
      </c>
      <c r="CU38" s="51">
        <v>1.29</v>
      </c>
      <c r="CV38" s="51">
        <v>0.47</v>
      </c>
      <c r="CW38" s="51">
        <v>0.3</v>
      </c>
      <c r="CX38" s="51">
        <v>0.37</v>
      </c>
      <c r="CY38" s="51">
        <v>-1.37</v>
      </c>
      <c r="CZ38" s="51">
        <v>0.85</v>
      </c>
      <c r="DA38" s="51">
        <v>6.44</v>
      </c>
      <c r="DB38" s="51">
        <v>68.849999999999994</v>
      </c>
      <c r="DC38" s="51">
        <v>33.96</v>
      </c>
      <c r="DD38" s="51">
        <v>11.2</v>
      </c>
      <c r="DE38" s="51">
        <v>3023.87</v>
      </c>
      <c r="DF38" s="51">
        <v>37.25</v>
      </c>
      <c r="DG38" s="51">
        <v>2.1</v>
      </c>
      <c r="DH38" s="51">
        <v>2.15</v>
      </c>
      <c r="DI38" s="51">
        <v>0.47</v>
      </c>
      <c r="DJ38" s="51">
        <v>0.75</v>
      </c>
      <c r="DK38" s="51">
        <v>1.0900000000000001</v>
      </c>
      <c r="DL38" s="51">
        <v>0.45</v>
      </c>
      <c r="DM38" s="51">
        <v>2.09</v>
      </c>
      <c r="DN38" s="51">
        <v>8.34</v>
      </c>
      <c r="DO38" s="51">
        <v>69.73</v>
      </c>
      <c r="DP38" s="51">
        <v>33.96</v>
      </c>
      <c r="DQ38" s="51">
        <v>11.2</v>
      </c>
    </row>
    <row r="39" spans="1:121" s="51" customFormat="1">
      <c r="A39" s="16">
        <v>2007</v>
      </c>
      <c r="B39" s="19">
        <v>2745.52</v>
      </c>
      <c r="C39" s="19">
        <v>33.93</v>
      </c>
      <c r="D39" s="19">
        <v>2.1800000000000002</v>
      </c>
      <c r="E39" s="19">
        <v>1.78</v>
      </c>
      <c r="F39" s="19">
        <v>0.55000000000000004</v>
      </c>
      <c r="G39" s="19">
        <v>0.66</v>
      </c>
      <c r="H39" s="19">
        <v>0.1</v>
      </c>
      <c r="I39" s="19">
        <v>0.47</v>
      </c>
      <c r="J39" s="19">
        <v>-0.38</v>
      </c>
      <c r="K39" s="19">
        <v>2.56</v>
      </c>
      <c r="L39" s="19">
        <v>7.36</v>
      </c>
      <c r="M39" s="19">
        <v>65.34</v>
      </c>
      <c r="N39" s="19">
        <v>33.86</v>
      </c>
      <c r="O39" s="19">
        <v>11.1</v>
      </c>
      <c r="P39" s="19">
        <v>2723.56</v>
      </c>
      <c r="Q39" s="19">
        <v>33.659999999999997</v>
      </c>
      <c r="R39" s="19">
        <v>1.08</v>
      </c>
      <c r="S39" s="19">
        <v>1.47</v>
      </c>
      <c r="T39" s="19">
        <v>0.55000000000000004</v>
      </c>
      <c r="U39" s="19">
        <v>0.46</v>
      </c>
      <c r="V39" s="19">
        <v>0.1</v>
      </c>
      <c r="W39" s="19">
        <v>0.36</v>
      </c>
      <c r="X39" s="19">
        <v>-1.24</v>
      </c>
      <c r="Y39" s="19">
        <v>2.3199999999999998</v>
      </c>
      <c r="Z39" s="19">
        <v>6.35</v>
      </c>
      <c r="AA39" s="19">
        <v>65.17</v>
      </c>
      <c r="AB39" s="19">
        <v>33.86</v>
      </c>
      <c r="AC39" s="19">
        <v>11.1</v>
      </c>
      <c r="AD39" s="19">
        <v>2770.52</v>
      </c>
      <c r="AE39" s="19">
        <v>34.24</v>
      </c>
      <c r="AF39" s="19">
        <v>3.18</v>
      </c>
      <c r="AG39" s="19">
        <v>2.09</v>
      </c>
      <c r="AH39" s="19">
        <v>0.55000000000000004</v>
      </c>
      <c r="AI39" s="19">
        <v>0.88</v>
      </c>
      <c r="AJ39" s="19">
        <v>0.1</v>
      </c>
      <c r="AK39" s="19">
        <v>0.56000000000000005</v>
      </c>
      <c r="AL39" s="19">
        <v>0.38</v>
      </c>
      <c r="AM39" s="19">
        <v>2.8</v>
      </c>
      <c r="AN39" s="19">
        <v>8.24</v>
      </c>
      <c r="AO39" s="19">
        <v>65.459999999999994</v>
      </c>
      <c r="AP39" s="19">
        <v>33.86</v>
      </c>
      <c r="AQ39" s="19">
        <v>11.1</v>
      </c>
      <c r="AR39" s="51">
        <v>2761.96</v>
      </c>
      <c r="AS39" s="51">
        <v>34.14</v>
      </c>
      <c r="AT39" s="51">
        <v>1.58</v>
      </c>
      <c r="AU39" s="51">
        <v>1.83</v>
      </c>
      <c r="AV39" s="51">
        <v>0.55000000000000004</v>
      </c>
      <c r="AW39" s="51">
        <v>0.62</v>
      </c>
      <c r="AX39" s="51">
        <v>0.66</v>
      </c>
      <c r="AY39" s="51">
        <v>-0.71</v>
      </c>
      <c r="AZ39" s="51">
        <v>2.31</v>
      </c>
      <c r="BA39" s="51">
        <v>6.9</v>
      </c>
      <c r="BB39" s="51">
        <v>65.3</v>
      </c>
      <c r="BC39" s="51">
        <v>33.9</v>
      </c>
      <c r="BD39" s="51">
        <v>11.1</v>
      </c>
      <c r="BE39" s="51">
        <v>2735.86</v>
      </c>
      <c r="BF39" s="51">
        <v>33.81</v>
      </c>
      <c r="BG39" s="51">
        <v>0.56999999999999995</v>
      </c>
      <c r="BH39" s="51">
        <v>1.53</v>
      </c>
      <c r="BI39" s="51">
        <v>0.55000000000000004</v>
      </c>
      <c r="BJ39" s="51">
        <v>0.43</v>
      </c>
      <c r="BK39" s="51">
        <v>0.44</v>
      </c>
      <c r="BL39" s="51">
        <v>-1.5</v>
      </c>
      <c r="BM39" s="51">
        <v>1.64</v>
      </c>
      <c r="BN39" s="51">
        <v>6</v>
      </c>
      <c r="BO39" s="51">
        <v>65.099999999999994</v>
      </c>
      <c r="BP39" s="51">
        <v>33.9</v>
      </c>
      <c r="BQ39" s="51">
        <v>11.1</v>
      </c>
      <c r="BR39" s="51">
        <v>2790.44</v>
      </c>
      <c r="BS39" s="51">
        <v>34.49</v>
      </c>
      <c r="BT39" s="51">
        <v>2.5299999999999998</v>
      </c>
      <c r="BU39" s="51">
        <v>2.12</v>
      </c>
      <c r="BV39" s="51">
        <v>0.55000000000000004</v>
      </c>
      <c r="BW39" s="51">
        <v>0.82</v>
      </c>
      <c r="BX39" s="51">
        <v>0.88</v>
      </c>
      <c r="BY39" s="51">
        <v>-0.04</v>
      </c>
      <c r="BZ39" s="51">
        <v>2.93</v>
      </c>
      <c r="CA39" s="51">
        <v>7.6</v>
      </c>
      <c r="CB39" s="51">
        <v>65.400000000000006</v>
      </c>
      <c r="CC39" s="51">
        <v>33.86</v>
      </c>
      <c r="CD39" s="51">
        <v>11.1</v>
      </c>
      <c r="CE39" s="51">
        <v>3045.12</v>
      </c>
      <c r="CF39" s="51">
        <v>37.6</v>
      </c>
      <c r="CG39" s="51">
        <v>2.02</v>
      </c>
      <c r="CH39" s="51">
        <v>1.86</v>
      </c>
      <c r="CI39" s="51">
        <v>0.53</v>
      </c>
      <c r="CJ39" s="51">
        <v>0.64</v>
      </c>
      <c r="CK39" s="51">
        <v>0.69</v>
      </c>
      <c r="CL39" s="51">
        <v>0.18</v>
      </c>
      <c r="CM39" s="51">
        <v>1.84</v>
      </c>
      <c r="CN39" s="51">
        <v>7.19</v>
      </c>
      <c r="CO39" s="51">
        <v>69.38</v>
      </c>
      <c r="CP39" s="51">
        <v>33.85</v>
      </c>
      <c r="CQ39" s="51">
        <v>11.09</v>
      </c>
      <c r="CR39" s="51">
        <v>3012.03</v>
      </c>
      <c r="CS39" s="51">
        <v>37.19</v>
      </c>
      <c r="CT39" s="51">
        <v>0.83</v>
      </c>
      <c r="CU39" s="51">
        <v>1.45</v>
      </c>
      <c r="CV39" s="51">
        <v>0.53</v>
      </c>
      <c r="CW39" s="51">
        <v>0.44</v>
      </c>
      <c r="CX39" s="51">
        <v>0.33</v>
      </c>
      <c r="CY39" s="51">
        <v>-0.81</v>
      </c>
      <c r="CZ39" s="51">
        <v>1.18</v>
      </c>
      <c r="DA39" s="51">
        <v>6.21</v>
      </c>
      <c r="DB39" s="51">
        <v>69.239999999999995</v>
      </c>
      <c r="DC39" s="51">
        <v>33.85</v>
      </c>
      <c r="DD39" s="51">
        <v>11.09</v>
      </c>
      <c r="DE39" s="51">
        <v>3081.51</v>
      </c>
      <c r="DF39" s="51">
        <v>38.049999999999997</v>
      </c>
      <c r="DG39" s="51">
        <v>3.11</v>
      </c>
      <c r="DH39" s="51">
        <v>2.29</v>
      </c>
      <c r="DI39" s="51">
        <v>0.54</v>
      </c>
      <c r="DJ39" s="51">
        <v>0.85</v>
      </c>
      <c r="DK39" s="51">
        <v>1.06</v>
      </c>
      <c r="DL39" s="51">
        <v>0.97</v>
      </c>
      <c r="DM39" s="51">
        <v>2.58</v>
      </c>
      <c r="DN39" s="51">
        <v>7.98</v>
      </c>
      <c r="DO39" s="51">
        <v>70.06</v>
      </c>
      <c r="DP39" s="51">
        <v>33.85</v>
      </c>
      <c r="DQ39" s="51">
        <v>11.09</v>
      </c>
    </row>
    <row r="40" spans="1:121" s="51" customFormat="1">
      <c r="A40" s="16">
        <v>2008</v>
      </c>
      <c r="B40" s="19">
        <v>2777.62</v>
      </c>
      <c r="C40" s="19">
        <v>34.450000000000003</v>
      </c>
      <c r="D40" s="19">
        <v>1.97</v>
      </c>
      <c r="E40" s="19">
        <v>1.1599999999999999</v>
      </c>
      <c r="F40" s="19">
        <v>0.56999999999999995</v>
      </c>
      <c r="G40" s="19">
        <v>0.05</v>
      </c>
      <c r="H40" s="19">
        <v>0.11</v>
      </c>
      <c r="I40" s="19">
        <v>0.42</v>
      </c>
      <c r="J40" s="19">
        <v>0.18</v>
      </c>
      <c r="K40" s="19">
        <v>1.79</v>
      </c>
      <c r="L40" s="19">
        <v>6.94</v>
      </c>
      <c r="M40" s="19">
        <v>65.540000000000006</v>
      </c>
      <c r="N40" s="19">
        <v>34.619999999999997</v>
      </c>
      <c r="O40" s="19">
        <v>10.97</v>
      </c>
      <c r="P40" s="19">
        <v>2756.57</v>
      </c>
      <c r="Q40" s="19">
        <v>34.19</v>
      </c>
      <c r="R40" s="19">
        <v>0.9</v>
      </c>
      <c r="S40" s="19">
        <v>0.82</v>
      </c>
      <c r="T40" s="19">
        <v>0.56999999999999995</v>
      </c>
      <c r="U40" s="19">
        <v>-0.18</v>
      </c>
      <c r="V40" s="19">
        <v>0.11</v>
      </c>
      <c r="W40" s="19">
        <v>0.32</v>
      </c>
      <c r="X40" s="19">
        <v>-0.59</v>
      </c>
      <c r="Y40" s="19">
        <v>1.49</v>
      </c>
      <c r="Z40" s="19">
        <v>6.04</v>
      </c>
      <c r="AA40" s="19">
        <v>65.44</v>
      </c>
      <c r="AB40" s="19">
        <v>34.619999999999997</v>
      </c>
      <c r="AC40" s="19">
        <v>10.97</v>
      </c>
      <c r="AD40" s="19">
        <v>2800.84</v>
      </c>
      <c r="AE40" s="19">
        <v>34.74</v>
      </c>
      <c r="AF40" s="19">
        <v>2.96</v>
      </c>
      <c r="AG40" s="19">
        <v>1.49</v>
      </c>
      <c r="AH40" s="19">
        <v>0.56999999999999995</v>
      </c>
      <c r="AI40" s="19">
        <v>0.28999999999999998</v>
      </c>
      <c r="AJ40" s="19">
        <v>0.11</v>
      </c>
      <c r="AK40" s="19">
        <v>0.52</v>
      </c>
      <c r="AL40" s="19">
        <v>0.86</v>
      </c>
      <c r="AM40" s="19">
        <v>2.1</v>
      </c>
      <c r="AN40" s="19">
        <v>7.7</v>
      </c>
      <c r="AO40" s="19">
        <v>65.650000000000006</v>
      </c>
      <c r="AP40" s="19">
        <v>34.619999999999997</v>
      </c>
      <c r="AQ40" s="19">
        <v>10.97</v>
      </c>
      <c r="AR40" s="51">
        <v>2794.53</v>
      </c>
      <c r="AS40" s="51">
        <v>34.659999999999997</v>
      </c>
      <c r="AT40" s="51">
        <v>1.36</v>
      </c>
      <c r="AU40" s="51">
        <v>1.17</v>
      </c>
      <c r="AV40" s="51">
        <v>0.56999999999999995</v>
      </c>
      <c r="AW40" s="51">
        <v>0</v>
      </c>
      <c r="AX40" s="51">
        <v>0.6</v>
      </c>
      <c r="AY40" s="51">
        <v>-0.13</v>
      </c>
      <c r="AZ40" s="51">
        <v>1.51</v>
      </c>
      <c r="BA40" s="51">
        <v>6.5</v>
      </c>
      <c r="BB40" s="51">
        <v>65.5</v>
      </c>
      <c r="BC40" s="51">
        <v>34.6</v>
      </c>
      <c r="BD40" s="51">
        <v>11</v>
      </c>
      <c r="BE40" s="51">
        <v>2767.65</v>
      </c>
      <c r="BF40" s="51">
        <v>34.33</v>
      </c>
      <c r="BG40" s="51">
        <v>0.36</v>
      </c>
      <c r="BH40" s="51">
        <v>0.84</v>
      </c>
      <c r="BI40" s="51">
        <v>0.56999999999999995</v>
      </c>
      <c r="BJ40" s="51">
        <v>-0.22</v>
      </c>
      <c r="BK40" s="51">
        <v>0.36</v>
      </c>
      <c r="BL40" s="51">
        <v>-0.86</v>
      </c>
      <c r="BM40" s="51">
        <v>0.77</v>
      </c>
      <c r="BN40" s="51">
        <v>5.7</v>
      </c>
      <c r="BO40" s="51">
        <v>65.400000000000006</v>
      </c>
      <c r="BP40" s="51">
        <v>34.6</v>
      </c>
      <c r="BQ40" s="51">
        <v>11</v>
      </c>
      <c r="BR40" s="51">
        <v>2822.91</v>
      </c>
      <c r="BS40" s="51">
        <v>35.020000000000003</v>
      </c>
      <c r="BT40" s="51">
        <v>2.33</v>
      </c>
      <c r="BU40" s="51">
        <v>1.49</v>
      </c>
      <c r="BV40" s="51">
        <v>0.56999999999999995</v>
      </c>
      <c r="BW40" s="51">
        <v>0.22</v>
      </c>
      <c r="BX40" s="51">
        <v>0.84</v>
      </c>
      <c r="BY40" s="51">
        <v>0.49</v>
      </c>
      <c r="BZ40" s="51">
        <v>2.21</v>
      </c>
      <c r="CA40" s="51">
        <v>7.3</v>
      </c>
      <c r="CB40" s="51">
        <v>65.599999999999994</v>
      </c>
      <c r="CC40" s="51">
        <v>34.619999999999997</v>
      </c>
      <c r="CD40" s="51">
        <v>10.97</v>
      </c>
      <c r="CE40" s="51">
        <v>3084.49</v>
      </c>
      <c r="CF40" s="51">
        <v>38.19</v>
      </c>
      <c r="CG40" s="51">
        <v>1.64</v>
      </c>
      <c r="CH40" s="51">
        <v>1.28</v>
      </c>
      <c r="CI40" s="51">
        <v>0.56000000000000005</v>
      </c>
      <c r="CJ40" s="51">
        <v>0.24</v>
      </c>
      <c r="CK40" s="51">
        <v>0.49</v>
      </c>
      <c r="CL40" s="51">
        <v>0.54</v>
      </c>
      <c r="CM40" s="51">
        <v>1.1100000000000001</v>
      </c>
      <c r="CN40" s="51">
        <v>6.81</v>
      </c>
      <c r="CO40" s="51">
        <v>69.790000000000006</v>
      </c>
      <c r="CP40" s="51">
        <v>34.619999999999997</v>
      </c>
      <c r="CQ40" s="51">
        <v>10.96</v>
      </c>
      <c r="CR40" s="51">
        <v>3051.03</v>
      </c>
      <c r="CS40" s="51">
        <v>37.78</v>
      </c>
      <c r="CT40" s="51">
        <v>0.5</v>
      </c>
      <c r="CU40" s="51">
        <v>0.78</v>
      </c>
      <c r="CV40" s="51">
        <v>0.55000000000000004</v>
      </c>
      <c r="CW40" s="51">
        <v>0.01</v>
      </c>
      <c r="CX40" s="51">
        <v>0.03</v>
      </c>
      <c r="CY40" s="51">
        <v>-0.34</v>
      </c>
      <c r="CZ40" s="51">
        <v>0.38</v>
      </c>
      <c r="DA40" s="51">
        <v>5.9</v>
      </c>
      <c r="DB40" s="51">
        <v>69.66</v>
      </c>
      <c r="DC40" s="51">
        <v>34.619999999999997</v>
      </c>
      <c r="DD40" s="51">
        <v>10.96</v>
      </c>
      <c r="DE40" s="51">
        <v>3119.81</v>
      </c>
      <c r="DF40" s="51">
        <v>38.630000000000003</v>
      </c>
      <c r="DG40" s="51">
        <v>2.73</v>
      </c>
      <c r="DH40" s="51">
        <v>1.74</v>
      </c>
      <c r="DI40" s="51">
        <v>0.56000000000000005</v>
      </c>
      <c r="DJ40" s="51">
        <v>0.46</v>
      </c>
      <c r="DK40" s="51">
        <v>0.88</v>
      </c>
      <c r="DL40" s="51">
        <v>1.28</v>
      </c>
      <c r="DM40" s="51">
        <v>1.9</v>
      </c>
      <c r="DN40" s="51">
        <v>7.52</v>
      </c>
      <c r="DO40" s="51">
        <v>70.38</v>
      </c>
      <c r="DP40" s="51">
        <v>34.619999999999997</v>
      </c>
      <c r="DQ40" s="51">
        <v>10.96</v>
      </c>
    </row>
    <row r="41" spans="1:121" s="51" customFormat="1">
      <c r="A41" s="16">
        <v>2009</v>
      </c>
      <c r="B41" s="19">
        <v>2802.52</v>
      </c>
      <c r="C41" s="19">
        <v>34.880000000000003</v>
      </c>
      <c r="D41" s="19">
        <v>-4.78</v>
      </c>
      <c r="E41" s="19">
        <v>0.89</v>
      </c>
      <c r="F41" s="19">
        <v>0.45</v>
      </c>
      <c r="G41" s="19">
        <v>-7.0000000000000007E-2</v>
      </c>
      <c r="H41" s="19">
        <v>0.13</v>
      </c>
      <c r="I41" s="19">
        <v>0.38</v>
      </c>
      <c r="J41" s="19">
        <v>-1.1399999999999999</v>
      </c>
      <c r="K41" s="19">
        <v>-3.64</v>
      </c>
      <c r="L41" s="19">
        <v>6.5</v>
      </c>
      <c r="M41" s="19">
        <v>65.87</v>
      </c>
      <c r="N41" s="19">
        <v>35.61</v>
      </c>
      <c r="O41" s="19">
        <v>10.98</v>
      </c>
      <c r="P41" s="19">
        <v>2782.86</v>
      </c>
      <c r="Q41" s="19">
        <v>34.64</v>
      </c>
      <c r="R41" s="19">
        <v>-5.78</v>
      </c>
      <c r="S41" s="19">
        <v>0.56000000000000005</v>
      </c>
      <c r="T41" s="19">
        <v>0.45</v>
      </c>
      <c r="U41" s="19">
        <v>-0.3</v>
      </c>
      <c r="V41" s="19">
        <v>0.13</v>
      </c>
      <c r="W41" s="19">
        <v>0.28000000000000003</v>
      </c>
      <c r="X41" s="19">
        <v>-1.79</v>
      </c>
      <c r="Y41" s="19">
        <v>-3.99</v>
      </c>
      <c r="Z41" s="19">
        <v>5.73</v>
      </c>
      <c r="AA41" s="19">
        <v>65.790000000000006</v>
      </c>
      <c r="AB41" s="19">
        <v>35.61</v>
      </c>
      <c r="AC41" s="19">
        <v>10.98</v>
      </c>
      <c r="AD41" s="19">
        <v>2823.96</v>
      </c>
      <c r="AE41" s="19">
        <v>35.15</v>
      </c>
      <c r="AF41" s="19">
        <v>-3.84</v>
      </c>
      <c r="AG41" s="19">
        <v>1.21</v>
      </c>
      <c r="AH41" s="19">
        <v>0.45</v>
      </c>
      <c r="AI41" s="19">
        <v>0.14000000000000001</v>
      </c>
      <c r="AJ41" s="19">
        <v>0.13</v>
      </c>
      <c r="AK41" s="19">
        <v>0.48</v>
      </c>
      <c r="AL41" s="19">
        <v>-0.56999999999999995</v>
      </c>
      <c r="AM41" s="19">
        <v>-3.27</v>
      </c>
      <c r="AN41" s="19">
        <v>7.14</v>
      </c>
      <c r="AO41" s="19">
        <v>65.98</v>
      </c>
      <c r="AP41" s="19">
        <v>35.61</v>
      </c>
      <c r="AQ41" s="19">
        <v>10.98</v>
      </c>
      <c r="AR41" s="51">
        <v>2819.89</v>
      </c>
      <c r="AS41" s="51">
        <v>35.1</v>
      </c>
      <c r="AT41" s="51">
        <v>-5.39</v>
      </c>
      <c r="AU41" s="51">
        <v>0.9</v>
      </c>
      <c r="AV41" s="51">
        <v>0.45</v>
      </c>
      <c r="AW41" s="51">
        <v>-0.12</v>
      </c>
      <c r="AX41" s="51">
        <v>0.57999999999999996</v>
      </c>
      <c r="AY41" s="51">
        <v>-1.29</v>
      </c>
      <c r="AZ41" s="51">
        <v>-4.09</v>
      </c>
      <c r="BA41" s="51">
        <v>6.2</v>
      </c>
      <c r="BB41" s="51">
        <v>65.8</v>
      </c>
      <c r="BC41" s="51">
        <v>35.6</v>
      </c>
      <c r="BD41" s="51">
        <v>11</v>
      </c>
      <c r="BE41" s="51">
        <v>2792.66</v>
      </c>
      <c r="BF41" s="51">
        <v>34.76</v>
      </c>
      <c r="BG41" s="51">
        <v>-6.37</v>
      </c>
      <c r="BH41" s="51">
        <v>0.59</v>
      </c>
      <c r="BI41" s="51">
        <v>0.45</v>
      </c>
      <c r="BJ41" s="51">
        <v>-0.34</v>
      </c>
      <c r="BK41" s="51">
        <v>0.35</v>
      </c>
      <c r="BL41" s="51">
        <v>-1.92</v>
      </c>
      <c r="BM41" s="51">
        <v>-4.87</v>
      </c>
      <c r="BN41" s="51">
        <v>5.4</v>
      </c>
      <c r="BO41" s="51">
        <v>65.7</v>
      </c>
      <c r="BP41" s="51">
        <v>35.6</v>
      </c>
      <c r="BQ41" s="51">
        <v>11</v>
      </c>
      <c r="BR41" s="51">
        <v>2847.92</v>
      </c>
      <c r="BS41" s="51">
        <v>35.450000000000003</v>
      </c>
      <c r="BT41" s="51">
        <v>-4.43</v>
      </c>
      <c r="BU41" s="51">
        <v>1.2</v>
      </c>
      <c r="BV41" s="51">
        <v>0.45</v>
      </c>
      <c r="BW41" s="51">
        <v>0.08</v>
      </c>
      <c r="BX41" s="51">
        <v>0.8</v>
      </c>
      <c r="BY41" s="51">
        <v>-0.75</v>
      </c>
      <c r="BZ41" s="51">
        <v>-3.31</v>
      </c>
      <c r="CA41" s="51">
        <v>6.8</v>
      </c>
      <c r="CB41" s="51">
        <v>65.900000000000006</v>
      </c>
      <c r="CC41" s="51">
        <v>35.61</v>
      </c>
      <c r="CD41" s="51">
        <v>10.98</v>
      </c>
      <c r="CE41" s="51">
        <v>3114.95</v>
      </c>
      <c r="CF41" s="51">
        <v>38.700000000000003</v>
      </c>
      <c r="CG41" s="51">
        <v>-5.04</v>
      </c>
      <c r="CH41" s="51">
        <v>0.99</v>
      </c>
      <c r="CI41" s="51">
        <v>0.44</v>
      </c>
      <c r="CJ41" s="51">
        <v>0.03</v>
      </c>
      <c r="CK41" s="51">
        <v>0.53</v>
      </c>
      <c r="CL41" s="51">
        <v>-1.25</v>
      </c>
      <c r="CM41" s="51">
        <v>-3.78</v>
      </c>
      <c r="CN41" s="51">
        <v>6.41</v>
      </c>
      <c r="CO41" s="51">
        <v>70.2</v>
      </c>
      <c r="CP41" s="51">
        <v>35.56</v>
      </c>
      <c r="CQ41" s="51">
        <v>10.98</v>
      </c>
      <c r="CR41" s="51">
        <v>3083.73</v>
      </c>
      <c r="CS41" s="51">
        <v>38.32</v>
      </c>
      <c r="CT41" s="51">
        <v>-6.11</v>
      </c>
      <c r="CU41" s="51">
        <v>0.54</v>
      </c>
      <c r="CV41" s="51">
        <v>0.43</v>
      </c>
      <c r="CW41" s="51">
        <v>-0.23</v>
      </c>
      <c r="CX41" s="51">
        <v>0.16</v>
      </c>
      <c r="CY41" s="51">
        <v>-1.99</v>
      </c>
      <c r="CZ41" s="51">
        <v>-4.5599999999999996</v>
      </c>
      <c r="DA41" s="51">
        <v>5.6</v>
      </c>
      <c r="DB41" s="51">
        <v>70.099999999999994</v>
      </c>
      <c r="DC41" s="51">
        <v>35.56</v>
      </c>
      <c r="DD41" s="51">
        <v>10.98</v>
      </c>
      <c r="DE41" s="51">
        <v>3148.72</v>
      </c>
      <c r="DF41" s="51">
        <v>39.119999999999997</v>
      </c>
      <c r="DG41" s="51">
        <v>-4.04</v>
      </c>
      <c r="DH41" s="51">
        <v>1.42</v>
      </c>
      <c r="DI41" s="51">
        <v>0.44</v>
      </c>
      <c r="DJ41" s="51">
        <v>0.24</v>
      </c>
      <c r="DK41" s="51">
        <v>0.9</v>
      </c>
      <c r="DL41" s="51">
        <v>-0.63</v>
      </c>
      <c r="DM41" s="51">
        <v>-3.01</v>
      </c>
      <c r="DN41" s="51">
        <v>7.02</v>
      </c>
      <c r="DO41" s="51">
        <v>70.66</v>
      </c>
      <c r="DP41" s="51">
        <v>35.56</v>
      </c>
      <c r="DQ41" s="51">
        <v>10.98</v>
      </c>
    </row>
    <row r="42" spans="1:121" s="51" customFormat="1">
      <c r="A42" s="16">
        <v>2010</v>
      </c>
      <c r="B42" s="19">
        <v>2832.14</v>
      </c>
      <c r="C42" s="19">
        <v>35.299999999999997</v>
      </c>
      <c r="D42" s="19">
        <v>-1.75</v>
      </c>
      <c r="E42" s="19">
        <v>1.05</v>
      </c>
      <c r="F42" s="19">
        <v>0.37</v>
      </c>
      <c r="G42" s="19">
        <v>0.17</v>
      </c>
      <c r="H42" s="19">
        <v>0.16</v>
      </c>
      <c r="I42" s="19">
        <v>0.35</v>
      </c>
      <c r="J42" s="19">
        <v>-0.32</v>
      </c>
      <c r="K42" s="19">
        <v>-1.43</v>
      </c>
      <c r="L42" s="19">
        <v>6.09</v>
      </c>
      <c r="M42" s="19">
        <v>66.31</v>
      </c>
      <c r="N42" s="19">
        <v>35.950000000000003</v>
      </c>
      <c r="O42" s="19">
        <v>11</v>
      </c>
      <c r="P42" s="19">
        <v>2813.78</v>
      </c>
      <c r="Q42" s="19">
        <v>35.07</v>
      </c>
      <c r="R42" s="19">
        <v>-2.7</v>
      </c>
      <c r="S42" s="19">
        <v>0.72</v>
      </c>
      <c r="T42" s="19">
        <v>0.36</v>
      </c>
      <c r="U42" s="19">
        <v>-0.06</v>
      </c>
      <c r="V42" s="19">
        <v>0.16</v>
      </c>
      <c r="W42" s="19">
        <v>0.25</v>
      </c>
      <c r="X42" s="19">
        <v>-0.89</v>
      </c>
      <c r="Y42" s="19">
        <v>-1.82</v>
      </c>
      <c r="Z42" s="19">
        <v>5.44</v>
      </c>
      <c r="AA42" s="19">
        <v>66.23</v>
      </c>
      <c r="AB42" s="19">
        <v>35.950000000000003</v>
      </c>
      <c r="AC42" s="19">
        <v>11</v>
      </c>
      <c r="AD42" s="19">
        <v>2852.22</v>
      </c>
      <c r="AE42" s="19">
        <v>35.549999999999997</v>
      </c>
      <c r="AF42" s="19">
        <v>-0.86</v>
      </c>
      <c r="AG42" s="19">
        <v>1.38</v>
      </c>
      <c r="AH42" s="19">
        <v>0.37</v>
      </c>
      <c r="AI42" s="19">
        <v>0.4</v>
      </c>
      <c r="AJ42" s="19">
        <v>0.16</v>
      </c>
      <c r="AK42" s="19">
        <v>0.45</v>
      </c>
      <c r="AL42" s="19">
        <v>0.14000000000000001</v>
      </c>
      <c r="AM42" s="19">
        <v>-1</v>
      </c>
      <c r="AN42" s="19">
        <v>6.59</v>
      </c>
      <c r="AO42" s="19">
        <v>66.47</v>
      </c>
      <c r="AP42" s="19">
        <v>35.950000000000003</v>
      </c>
      <c r="AQ42" s="19">
        <v>11</v>
      </c>
      <c r="AR42" s="51">
        <v>2857.74</v>
      </c>
      <c r="AS42" s="51">
        <v>35.619999999999997</v>
      </c>
      <c r="AT42" s="51">
        <v>-2.64</v>
      </c>
      <c r="AU42" s="51">
        <v>1.32</v>
      </c>
      <c r="AV42" s="51">
        <v>0.36</v>
      </c>
      <c r="AW42" s="51">
        <v>0.39</v>
      </c>
      <c r="AX42" s="51">
        <v>0.56999999999999995</v>
      </c>
      <c r="AY42" s="51">
        <v>-0.36</v>
      </c>
      <c r="AZ42" s="51">
        <v>-2.27</v>
      </c>
      <c r="BA42" s="51">
        <v>5.9</v>
      </c>
      <c r="BB42" s="51">
        <v>66.400000000000006</v>
      </c>
      <c r="BC42" s="51">
        <v>36</v>
      </c>
      <c r="BD42" s="51">
        <v>11</v>
      </c>
      <c r="BE42" s="51">
        <v>2829.42</v>
      </c>
      <c r="BF42" s="51">
        <v>35.270000000000003</v>
      </c>
      <c r="BG42" s="51">
        <v>-3.63</v>
      </c>
      <c r="BH42" s="51">
        <v>1</v>
      </c>
      <c r="BI42" s="51">
        <v>0.36</v>
      </c>
      <c r="BJ42" s="51">
        <v>0.18</v>
      </c>
      <c r="BK42" s="51">
        <v>0.33</v>
      </c>
      <c r="BL42" s="51">
        <v>-0.93</v>
      </c>
      <c r="BM42" s="51">
        <v>-3.1</v>
      </c>
      <c r="BN42" s="51">
        <v>5.2</v>
      </c>
      <c r="BO42" s="51">
        <v>66.3</v>
      </c>
      <c r="BP42" s="51">
        <v>36</v>
      </c>
      <c r="BQ42" s="51">
        <v>11</v>
      </c>
      <c r="BR42" s="51">
        <v>2886.27</v>
      </c>
      <c r="BS42" s="51">
        <v>35.979999999999997</v>
      </c>
      <c r="BT42" s="51">
        <v>-1.65</v>
      </c>
      <c r="BU42" s="51">
        <v>1.66</v>
      </c>
      <c r="BV42" s="51">
        <v>0.36</v>
      </c>
      <c r="BW42" s="51">
        <v>0.6</v>
      </c>
      <c r="BX42" s="51">
        <v>0.82</v>
      </c>
      <c r="BY42" s="51">
        <v>0.1</v>
      </c>
      <c r="BZ42" s="51">
        <v>-1.41</v>
      </c>
      <c r="CA42" s="51">
        <v>6.4</v>
      </c>
      <c r="CB42" s="51">
        <v>66.599999999999994</v>
      </c>
      <c r="CC42" s="51">
        <v>35.950000000000003</v>
      </c>
      <c r="CD42" s="51">
        <v>11</v>
      </c>
      <c r="CE42" s="51">
        <v>3148.44</v>
      </c>
      <c r="CF42" s="51">
        <v>39.22</v>
      </c>
      <c r="CG42" s="51">
        <v>-2.06</v>
      </c>
      <c r="CH42" s="51">
        <v>1.06</v>
      </c>
      <c r="CI42" s="51">
        <v>0.36</v>
      </c>
      <c r="CJ42" s="51">
        <v>0.12</v>
      </c>
      <c r="CK42" s="51">
        <v>0.57999999999999996</v>
      </c>
      <c r="CL42" s="51">
        <v>-0.18</v>
      </c>
      <c r="CM42" s="51">
        <v>-1.85</v>
      </c>
      <c r="CN42" s="51">
        <v>6.07</v>
      </c>
      <c r="CO42" s="51">
        <v>70.63</v>
      </c>
      <c r="CP42" s="51">
        <v>36</v>
      </c>
      <c r="CQ42" s="51">
        <v>10.99</v>
      </c>
      <c r="CR42" s="51">
        <v>3118.33</v>
      </c>
      <c r="CS42" s="51">
        <v>38.840000000000003</v>
      </c>
      <c r="CT42" s="51">
        <v>-3.15</v>
      </c>
      <c r="CU42" s="51">
        <v>0.56000000000000005</v>
      </c>
      <c r="CV42" s="51">
        <v>0.36</v>
      </c>
      <c r="CW42" s="51">
        <v>-0.14000000000000001</v>
      </c>
      <c r="CX42" s="51">
        <v>0.15</v>
      </c>
      <c r="CY42" s="51">
        <v>-0.83</v>
      </c>
      <c r="CZ42" s="51">
        <v>-2.77</v>
      </c>
      <c r="DA42" s="51">
        <v>5.35</v>
      </c>
      <c r="DB42" s="51">
        <v>70.55</v>
      </c>
      <c r="DC42" s="51">
        <v>36</v>
      </c>
      <c r="DD42" s="51">
        <v>10.99</v>
      </c>
      <c r="DE42" s="51">
        <v>3183.15</v>
      </c>
      <c r="DF42" s="51">
        <v>39.65</v>
      </c>
      <c r="DG42" s="51">
        <v>-1.0900000000000001</v>
      </c>
      <c r="DH42" s="51">
        <v>1.69</v>
      </c>
      <c r="DI42" s="51">
        <v>0.36</v>
      </c>
      <c r="DJ42" s="51">
        <v>0.34</v>
      </c>
      <c r="DK42" s="51">
        <v>1.17</v>
      </c>
      <c r="DL42" s="51">
        <v>0.31</v>
      </c>
      <c r="DM42" s="51">
        <v>-1.05</v>
      </c>
      <c r="DN42" s="51">
        <v>6.54</v>
      </c>
      <c r="DO42" s="51">
        <v>70.95</v>
      </c>
      <c r="DP42" s="51">
        <v>36</v>
      </c>
      <c r="DQ42" s="51">
        <v>10.99</v>
      </c>
    </row>
    <row r="43" spans="1:121" s="51" customFormat="1">
      <c r="A43" s="16">
        <v>2011</v>
      </c>
      <c r="B43" s="19">
        <v>2871.57</v>
      </c>
      <c r="C43" s="19">
        <v>35.75</v>
      </c>
      <c r="D43" s="19">
        <v>0.72</v>
      </c>
      <c r="E43" s="19">
        <v>1.38</v>
      </c>
      <c r="F43" s="19">
        <v>0.41</v>
      </c>
      <c r="G43" s="19">
        <v>0.44</v>
      </c>
      <c r="H43" s="19">
        <v>0.2</v>
      </c>
      <c r="I43" s="19">
        <v>0.33</v>
      </c>
      <c r="J43" s="19">
        <v>0.51</v>
      </c>
      <c r="K43" s="19">
        <v>0.21</v>
      </c>
      <c r="L43" s="19">
        <v>5.65</v>
      </c>
      <c r="M43" s="19">
        <v>66.94</v>
      </c>
      <c r="N43" s="19">
        <v>36.880000000000003</v>
      </c>
      <c r="O43" s="19">
        <v>10.9</v>
      </c>
      <c r="P43" s="19">
        <v>2853.59</v>
      </c>
      <c r="Q43" s="19">
        <v>35.520000000000003</v>
      </c>
      <c r="R43" s="19">
        <v>-0.2</v>
      </c>
      <c r="S43" s="19">
        <v>1.06</v>
      </c>
      <c r="T43" s="19">
        <v>0.41</v>
      </c>
      <c r="U43" s="19">
        <v>0.23</v>
      </c>
      <c r="V43" s="19">
        <v>0.2</v>
      </c>
      <c r="W43" s="19">
        <v>0.22</v>
      </c>
      <c r="X43" s="19">
        <v>0.02</v>
      </c>
      <c r="Y43" s="19">
        <v>-0.22</v>
      </c>
      <c r="Z43" s="19">
        <v>5.1100000000000003</v>
      </c>
      <c r="AA43" s="19">
        <v>66.81</v>
      </c>
      <c r="AB43" s="19">
        <v>36.880000000000003</v>
      </c>
      <c r="AC43" s="19">
        <v>10.9</v>
      </c>
      <c r="AD43" s="19">
        <v>2890.8</v>
      </c>
      <c r="AE43" s="19">
        <v>35.99</v>
      </c>
      <c r="AF43" s="19">
        <v>1.57</v>
      </c>
      <c r="AG43" s="19">
        <v>1.69</v>
      </c>
      <c r="AH43" s="19">
        <v>0.41</v>
      </c>
      <c r="AI43" s="19">
        <v>0.65</v>
      </c>
      <c r="AJ43" s="19">
        <v>0.2</v>
      </c>
      <c r="AK43" s="19">
        <v>0.44</v>
      </c>
      <c r="AL43" s="19">
        <v>0.89</v>
      </c>
      <c r="AM43" s="19">
        <v>0.68</v>
      </c>
      <c r="AN43" s="19">
        <v>6.03</v>
      </c>
      <c r="AO43" s="19">
        <v>67.08</v>
      </c>
      <c r="AP43" s="19">
        <v>36.880000000000003</v>
      </c>
      <c r="AQ43" s="19">
        <v>10.9</v>
      </c>
      <c r="AR43" s="51">
        <v>2889.37</v>
      </c>
      <c r="AS43" s="51">
        <v>35.97</v>
      </c>
      <c r="AT43" s="51">
        <v>0.11</v>
      </c>
      <c r="AU43" s="51">
        <v>1.1000000000000001</v>
      </c>
      <c r="AV43" s="51">
        <v>0.41</v>
      </c>
      <c r="AW43" s="51">
        <v>0.13</v>
      </c>
      <c r="AX43" s="51">
        <v>0.56999999999999995</v>
      </c>
      <c r="AY43" s="51">
        <v>0.59</v>
      </c>
      <c r="AZ43" s="51">
        <v>-0.47</v>
      </c>
      <c r="BA43" s="51">
        <v>5.5</v>
      </c>
      <c r="BB43" s="51">
        <v>66.900000000000006</v>
      </c>
      <c r="BC43" s="51">
        <v>36.9</v>
      </c>
      <c r="BD43" s="51">
        <v>10.9</v>
      </c>
      <c r="BE43" s="51">
        <v>2860.38</v>
      </c>
      <c r="BF43" s="51">
        <v>35.61</v>
      </c>
      <c r="BG43" s="51">
        <v>-0.91</v>
      </c>
      <c r="BH43" s="51">
        <v>0.8</v>
      </c>
      <c r="BI43" s="51">
        <v>0.4</v>
      </c>
      <c r="BJ43" s="51">
        <v>-0.08</v>
      </c>
      <c r="BK43" s="51">
        <v>0.34</v>
      </c>
      <c r="BL43" s="51">
        <v>0.1</v>
      </c>
      <c r="BM43" s="51">
        <v>-1.36</v>
      </c>
      <c r="BN43" s="51">
        <v>4.9000000000000004</v>
      </c>
      <c r="BO43" s="51">
        <v>66.8</v>
      </c>
      <c r="BP43" s="51">
        <v>36.9</v>
      </c>
      <c r="BQ43" s="51">
        <v>10.9</v>
      </c>
      <c r="BR43" s="51">
        <v>2918.77</v>
      </c>
      <c r="BS43" s="51">
        <v>36.340000000000003</v>
      </c>
      <c r="BT43" s="51">
        <v>1.1200000000000001</v>
      </c>
      <c r="BU43" s="51">
        <v>1.42</v>
      </c>
      <c r="BV43" s="51">
        <v>0.41</v>
      </c>
      <c r="BW43" s="51">
        <v>0.32</v>
      </c>
      <c r="BX43" s="51">
        <v>0.81</v>
      </c>
      <c r="BY43" s="51">
        <v>0.99</v>
      </c>
      <c r="BZ43" s="51">
        <v>0.44</v>
      </c>
      <c r="CA43" s="51">
        <v>6</v>
      </c>
      <c r="CB43" s="51">
        <v>67.099999999999994</v>
      </c>
      <c r="CC43" s="51">
        <v>36.880000000000003</v>
      </c>
      <c r="CD43" s="51">
        <v>10.9</v>
      </c>
      <c r="CE43" s="51">
        <v>3179.78</v>
      </c>
      <c r="CF43" s="51">
        <v>39.61</v>
      </c>
      <c r="CG43" s="51">
        <v>0.64</v>
      </c>
      <c r="CH43" s="51">
        <v>1</v>
      </c>
      <c r="CI43" s="51">
        <v>0.41</v>
      </c>
      <c r="CJ43" s="51">
        <v>0.02</v>
      </c>
      <c r="CK43" s="51">
        <v>0.57999999999999996</v>
      </c>
      <c r="CL43" s="51">
        <v>0.64</v>
      </c>
      <c r="CM43" s="51">
        <v>0.03</v>
      </c>
      <c r="CN43" s="51">
        <v>5.66</v>
      </c>
      <c r="CO43" s="51">
        <v>71.09</v>
      </c>
      <c r="CP43" s="51">
        <v>36.880000000000003</v>
      </c>
      <c r="CQ43" s="51">
        <v>10.9</v>
      </c>
      <c r="CR43" s="51">
        <v>3153.66</v>
      </c>
      <c r="CS43" s="51">
        <v>39.29</v>
      </c>
      <c r="CT43" s="51">
        <v>-0.45</v>
      </c>
      <c r="CU43" s="51">
        <v>0.56999999999999995</v>
      </c>
      <c r="CV43" s="51">
        <v>0.41</v>
      </c>
      <c r="CW43" s="51">
        <v>-0.21</v>
      </c>
      <c r="CX43" s="51">
        <v>0.2</v>
      </c>
      <c r="CY43" s="51">
        <v>0.09</v>
      </c>
      <c r="CZ43" s="51">
        <v>-0.94</v>
      </c>
      <c r="DA43" s="51">
        <v>5.05</v>
      </c>
      <c r="DB43" s="51">
        <v>70.97</v>
      </c>
      <c r="DC43" s="51">
        <v>36.880000000000003</v>
      </c>
      <c r="DD43" s="51">
        <v>10.9</v>
      </c>
      <c r="DE43" s="51">
        <v>3214.64</v>
      </c>
      <c r="DF43" s="51">
        <v>40.049999999999997</v>
      </c>
      <c r="DG43" s="51">
        <v>1.47</v>
      </c>
      <c r="DH43" s="51">
        <v>1.48</v>
      </c>
      <c r="DI43" s="51">
        <v>0.41</v>
      </c>
      <c r="DJ43" s="51">
        <v>0.22</v>
      </c>
      <c r="DK43" s="51">
        <v>1.01</v>
      </c>
      <c r="DL43" s="51">
        <v>1.04</v>
      </c>
      <c r="DM43" s="51">
        <v>0.72</v>
      </c>
      <c r="DN43" s="51">
        <v>6.01</v>
      </c>
      <c r="DO43" s="51">
        <v>71.260000000000005</v>
      </c>
      <c r="DP43" s="51">
        <v>36.880000000000003</v>
      </c>
      <c r="DQ43" s="51">
        <v>10.9</v>
      </c>
    </row>
    <row r="44" spans="1:121" s="51" customFormat="1">
      <c r="A44" s="16">
        <v>2012</v>
      </c>
      <c r="B44" s="19">
        <v>2918.37</v>
      </c>
      <c r="C44" s="19">
        <v>36.24</v>
      </c>
      <c r="D44" s="19">
        <v>-0.48</v>
      </c>
      <c r="E44" s="19">
        <v>1.61</v>
      </c>
      <c r="F44" s="19">
        <v>0.43</v>
      </c>
      <c r="G44" s="19">
        <v>0.63</v>
      </c>
      <c r="H44" s="19">
        <v>0.24</v>
      </c>
      <c r="I44" s="19">
        <v>0.32</v>
      </c>
      <c r="J44" s="19">
        <v>-0.11</v>
      </c>
      <c r="K44" s="19">
        <v>-0.37</v>
      </c>
      <c r="L44" s="19">
        <v>5.17</v>
      </c>
      <c r="M44" s="19">
        <v>67.44</v>
      </c>
      <c r="N44" s="19">
        <v>37.049999999999997</v>
      </c>
      <c r="O44" s="19">
        <v>10.76</v>
      </c>
      <c r="P44" s="19">
        <v>2900.41</v>
      </c>
      <c r="Q44" s="19">
        <v>36.020000000000003</v>
      </c>
      <c r="R44" s="19">
        <v>-1.35</v>
      </c>
      <c r="S44" s="19">
        <v>1.28</v>
      </c>
      <c r="T44" s="19">
        <v>0.43</v>
      </c>
      <c r="U44" s="19">
        <v>0.41</v>
      </c>
      <c r="V44" s="19">
        <v>0.24</v>
      </c>
      <c r="W44" s="19">
        <v>0.2</v>
      </c>
      <c r="X44" s="19">
        <v>-0.5</v>
      </c>
      <c r="Y44" s="19">
        <v>-0.85</v>
      </c>
      <c r="Z44" s="19">
        <v>4.75</v>
      </c>
      <c r="AA44" s="19">
        <v>67.349999999999994</v>
      </c>
      <c r="AB44" s="19">
        <v>37.049999999999997</v>
      </c>
      <c r="AC44" s="19">
        <v>10.76</v>
      </c>
      <c r="AD44" s="19">
        <v>2936.93</v>
      </c>
      <c r="AE44" s="19">
        <v>36.47</v>
      </c>
      <c r="AF44" s="19">
        <v>0.34</v>
      </c>
      <c r="AG44" s="19">
        <v>1.92</v>
      </c>
      <c r="AH44" s="19">
        <v>0.43</v>
      </c>
      <c r="AI44" s="19">
        <v>0.84</v>
      </c>
      <c r="AJ44" s="19">
        <v>0.24</v>
      </c>
      <c r="AK44" s="19">
        <v>0.42</v>
      </c>
      <c r="AL44" s="19">
        <v>0.2</v>
      </c>
      <c r="AM44" s="19">
        <v>0.14000000000000001</v>
      </c>
      <c r="AN44" s="19">
        <v>5.53</v>
      </c>
      <c r="AO44" s="19">
        <v>67.53</v>
      </c>
      <c r="AP44" s="19">
        <v>37.049999999999997</v>
      </c>
      <c r="AQ44" s="19">
        <v>10.76</v>
      </c>
      <c r="AR44" s="51">
        <v>2933.7</v>
      </c>
      <c r="AS44" s="51">
        <v>36.43</v>
      </c>
      <c r="AT44" s="51">
        <v>-1</v>
      </c>
      <c r="AU44" s="51">
        <v>1.51</v>
      </c>
      <c r="AV44" s="51">
        <v>0.43</v>
      </c>
      <c r="AW44" s="51">
        <v>0.59</v>
      </c>
      <c r="AX44" s="51">
        <v>0.5</v>
      </c>
      <c r="AY44" s="51">
        <v>-0.03</v>
      </c>
      <c r="AZ44" s="51">
        <v>-0.96</v>
      </c>
      <c r="BA44" s="51">
        <v>5.0999999999999996</v>
      </c>
      <c r="BB44" s="51">
        <v>67.400000000000006</v>
      </c>
      <c r="BC44" s="51">
        <v>37</v>
      </c>
      <c r="BD44" s="51">
        <v>10.8</v>
      </c>
      <c r="BE44" s="51">
        <v>2903.78</v>
      </c>
      <c r="BF44" s="51">
        <v>36.06</v>
      </c>
      <c r="BG44" s="51">
        <v>-1.98</v>
      </c>
      <c r="BH44" s="51">
        <v>1.21</v>
      </c>
      <c r="BI44" s="51">
        <v>0.42</v>
      </c>
      <c r="BJ44" s="51">
        <v>0.38</v>
      </c>
      <c r="BK44" s="51">
        <v>0.27</v>
      </c>
      <c r="BL44" s="51">
        <v>-0.44</v>
      </c>
      <c r="BM44" s="51">
        <v>-1.86</v>
      </c>
      <c r="BN44" s="51">
        <v>4.5999999999999996</v>
      </c>
      <c r="BO44" s="51">
        <v>67.3</v>
      </c>
      <c r="BP44" s="51">
        <v>37</v>
      </c>
      <c r="BQ44" s="51">
        <v>10.8</v>
      </c>
      <c r="BR44" s="51">
        <v>2962.56</v>
      </c>
      <c r="BS44" s="51">
        <v>36.79</v>
      </c>
      <c r="BT44" s="51">
        <v>0.03</v>
      </c>
      <c r="BU44" s="51">
        <v>1.81</v>
      </c>
      <c r="BV44" s="51">
        <v>0.43</v>
      </c>
      <c r="BW44" s="51">
        <v>0.79</v>
      </c>
      <c r="BX44" s="51">
        <v>0.71</v>
      </c>
      <c r="BY44" s="51">
        <v>0.31</v>
      </c>
      <c r="BZ44" s="51">
        <v>0.01</v>
      </c>
      <c r="CA44" s="51">
        <v>5.5</v>
      </c>
      <c r="CB44" s="51">
        <v>67.5</v>
      </c>
      <c r="CC44" s="51">
        <v>37.049999999999997</v>
      </c>
      <c r="CD44" s="51">
        <v>10.76</v>
      </c>
      <c r="CE44" s="51">
        <v>3216.03</v>
      </c>
      <c r="CF44" s="51">
        <v>39.99</v>
      </c>
      <c r="CG44" s="51">
        <v>-0.02</v>
      </c>
      <c r="CH44" s="51">
        <v>1.17</v>
      </c>
      <c r="CI44" s="51">
        <v>0.42</v>
      </c>
      <c r="CJ44" s="51">
        <v>0.36</v>
      </c>
      <c r="CK44" s="51">
        <v>0.39</v>
      </c>
      <c r="CL44" s="51">
        <v>7.0000000000000007E-2</v>
      </c>
      <c r="CM44" s="51">
        <v>-0.04</v>
      </c>
      <c r="CN44" s="51">
        <v>5.2</v>
      </c>
      <c r="CO44" s="51">
        <v>71.510000000000005</v>
      </c>
      <c r="CP44" s="51">
        <v>37.08</v>
      </c>
      <c r="CQ44" s="51">
        <v>10.76</v>
      </c>
      <c r="CR44" s="51">
        <v>3197.87</v>
      </c>
      <c r="CS44" s="51">
        <v>39.76</v>
      </c>
      <c r="CT44" s="51">
        <v>-1.01</v>
      </c>
      <c r="CU44" s="51">
        <v>0.73</v>
      </c>
      <c r="CV44" s="51">
        <v>0.41</v>
      </c>
      <c r="CW44" s="51">
        <v>0.15</v>
      </c>
      <c r="CX44" s="51">
        <v>0</v>
      </c>
      <c r="CY44" s="51">
        <v>-0.4</v>
      </c>
      <c r="CZ44" s="51">
        <v>-0.97</v>
      </c>
      <c r="DA44" s="51">
        <v>4.7</v>
      </c>
      <c r="DB44" s="51">
        <v>71.38</v>
      </c>
      <c r="DC44" s="51">
        <v>37.08</v>
      </c>
      <c r="DD44" s="51">
        <v>10.76</v>
      </c>
      <c r="DE44" s="51">
        <v>3248.06</v>
      </c>
      <c r="DF44" s="51">
        <v>40.39</v>
      </c>
      <c r="DG44" s="51">
        <v>0.54</v>
      </c>
      <c r="DH44" s="51">
        <v>1.59</v>
      </c>
      <c r="DI44" s="51">
        <v>0.42</v>
      </c>
      <c r="DJ44" s="51">
        <v>0.56999999999999995</v>
      </c>
      <c r="DK44" s="51">
        <v>0.76</v>
      </c>
      <c r="DL44" s="51">
        <v>0.41</v>
      </c>
      <c r="DM44" s="51">
        <v>0.35</v>
      </c>
      <c r="DN44" s="51">
        <v>5.55</v>
      </c>
      <c r="DO44" s="51">
        <v>71.59</v>
      </c>
      <c r="DP44" s="51">
        <v>37.08</v>
      </c>
      <c r="DQ44" s="51">
        <v>10.76</v>
      </c>
    </row>
    <row r="45" spans="1:121" s="51" customFormat="1">
      <c r="A45" s="16">
        <v>2013</v>
      </c>
      <c r="B45" s="19">
        <v>2961.47</v>
      </c>
      <c r="C45" s="19">
        <v>36.67</v>
      </c>
      <c r="D45" s="19">
        <v>-1.52</v>
      </c>
      <c r="E45" s="19">
        <v>1.47</v>
      </c>
      <c r="F45" s="19">
        <v>0.4</v>
      </c>
      <c r="G45" s="19">
        <v>0.47</v>
      </c>
      <c r="H45" s="19">
        <v>0.28000000000000003</v>
      </c>
      <c r="I45" s="19">
        <v>0.32</v>
      </c>
      <c r="J45" s="19">
        <v>-0.23</v>
      </c>
      <c r="K45" s="19">
        <v>-1.29</v>
      </c>
      <c r="L45" s="19">
        <v>4.75</v>
      </c>
      <c r="M45" s="19">
        <v>67.94</v>
      </c>
      <c r="N45" s="19">
        <v>37.520000000000003</v>
      </c>
      <c r="O45" s="19">
        <v>10.61</v>
      </c>
      <c r="P45" s="19">
        <v>2942.44</v>
      </c>
      <c r="Q45" s="19">
        <v>36.43</v>
      </c>
      <c r="R45" s="19">
        <v>-2.33</v>
      </c>
      <c r="S45" s="19">
        <v>1.1599999999999999</v>
      </c>
      <c r="T45" s="19">
        <v>0.4</v>
      </c>
      <c r="U45" s="19">
        <v>0.28999999999999998</v>
      </c>
      <c r="V45" s="19">
        <v>0.28000000000000003</v>
      </c>
      <c r="W45" s="19">
        <v>0.2</v>
      </c>
      <c r="X45" s="19">
        <v>-0.53</v>
      </c>
      <c r="Y45" s="19">
        <v>-1.81</v>
      </c>
      <c r="Z45" s="19">
        <v>4.45</v>
      </c>
      <c r="AA45" s="19">
        <v>67.849999999999994</v>
      </c>
      <c r="AB45" s="19">
        <v>37.520000000000003</v>
      </c>
      <c r="AC45" s="19">
        <v>10.61</v>
      </c>
      <c r="AD45" s="19">
        <v>2980.04</v>
      </c>
      <c r="AE45" s="19">
        <v>36.9</v>
      </c>
      <c r="AF45" s="19">
        <v>-0.65</v>
      </c>
      <c r="AG45" s="19">
        <v>1.74</v>
      </c>
      <c r="AH45" s="19">
        <v>0.4</v>
      </c>
      <c r="AI45" s="19">
        <v>0.64</v>
      </c>
      <c r="AJ45" s="19">
        <v>0.28000000000000003</v>
      </c>
      <c r="AK45" s="19">
        <v>0.41</v>
      </c>
      <c r="AL45" s="19">
        <v>0.06</v>
      </c>
      <c r="AM45" s="19">
        <v>-0.71</v>
      </c>
      <c r="AN45" s="19">
        <v>5.09</v>
      </c>
      <c r="AO45" s="19">
        <v>68.03</v>
      </c>
      <c r="AP45" s="19">
        <v>37.520000000000003</v>
      </c>
      <c r="AQ45" s="19">
        <v>10.61</v>
      </c>
      <c r="AR45" s="51">
        <v>2973.88</v>
      </c>
      <c r="AS45" s="51">
        <v>36.82</v>
      </c>
      <c r="AT45" s="51">
        <v>-1.92</v>
      </c>
      <c r="AU45" s="51">
        <v>1.35</v>
      </c>
      <c r="AV45" s="51">
        <v>0.4</v>
      </c>
      <c r="AW45" s="51">
        <v>0.46</v>
      </c>
      <c r="AX45" s="51">
        <v>0.5</v>
      </c>
      <c r="AY45" s="51">
        <v>-0.08</v>
      </c>
      <c r="AZ45" s="51">
        <v>-1.84</v>
      </c>
      <c r="BA45" s="51">
        <v>4.7</v>
      </c>
      <c r="BB45" s="51">
        <v>67.900000000000006</v>
      </c>
      <c r="BC45" s="51">
        <v>37.5</v>
      </c>
      <c r="BD45" s="51">
        <v>10.6</v>
      </c>
      <c r="BE45" s="51">
        <v>2943.43</v>
      </c>
      <c r="BF45" s="51">
        <v>36.44</v>
      </c>
      <c r="BG45" s="51">
        <v>-2.86</v>
      </c>
      <c r="BH45" s="51">
        <v>1.08</v>
      </c>
      <c r="BI45" s="51">
        <v>0.4</v>
      </c>
      <c r="BJ45" s="51">
        <v>0.27</v>
      </c>
      <c r="BK45" s="51">
        <v>0.28999999999999998</v>
      </c>
      <c r="BL45" s="51">
        <v>-0.41</v>
      </c>
      <c r="BM45" s="51">
        <v>-2.71</v>
      </c>
      <c r="BN45" s="51">
        <v>4.4000000000000004</v>
      </c>
      <c r="BO45" s="51">
        <v>67.8</v>
      </c>
      <c r="BP45" s="51">
        <v>37.5</v>
      </c>
      <c r="BQ45" s="51">
        <v>10.6</v>
      </c>
      <c r="BR45" s="51">
        <v>3001.9</v>
      </c>
      <c r="BS45" s="51">
        <v>37.17</v>
      </c>
      <c r="BT45" s="51">
        <v>-0.89</v>
      </c>
      <c r="BU45" s="51">
        <v>1.63</v>
      </c>
      <c r="BV45" s="51">
        <v>0.4</v>
      </c>
      <c r="BW45" s="51">
        <v>0.63</v>
      </c>
      <c r="BX45" s="51">
        <v>0.71</v>
      </c>
      <c r="BY45" s="51">
        <v>0.21</v>
      </c>
      <c r="BZ45" s="51">
        <v>-0.84</v>
      </c>
      <c r="CA45" s="51">
        <v>5.0999999999999996</v>
      </c>
      <c r="CB45" s="51">
        <v>68</v>
      </c>
      <c r="CC45" s="51">
        <v>37.520000000000003</v>
      </c>
      <c r="CD45" s="51">
        <v>10.61</v>
      </c>
      <c r="CE45" s="51">
        <v>3254.08</v>
      </c>
      <c r="CF45" s="51">
        <v>40.35</v>
      </c>
      <c r="CG45" s="51">
        <v>-0.81</v>
      </c>
      <c r="CH45" s="51">
        <v>1.1599999999999999</v>
      </c>
      <c r="CI45" s="51">
        <v>0.39</v>
      </c>
      <c r="CJ45" s="51">
        <v>0.37</v>
      </c>
      <c r="CK45" s="51">
        <v>0.41</v>
      </c>
      <c r="CL45" s="51">
        <v>-0.31</v>
      </c>
      <c r="CM45" s="51">
        <v>-0.49</v>
      </c>
      <c r="CN45" s="51">
        <v>4.7699999999999996</v>
      </c>
      <c r="CO45" s="51">
        <v>71.88</v>
      </c>
      <c r="CP45" s="51">
        <v>37.520000000000003</v>
      </c>
      <c r="CQ45" s="51">
        <v>10.62</v>
      </c>
      <c r="CR45" s="51">
        <v>3233.51</v>
      </c>
      <c r="CS45" s="51">
        <v>40.1</v>
      </c>
      <c r="CT45" s="51">
        <v>-1.8</v>
      </c>
      <c r="CU45" s="51">
        <v>0.73</v>
      </c>
      <c r="CV45" s="51">
        <v>0.39</v>
      </c>
      <c r="CW45" s="51">
        <v>0.18</v>
      </c>
      <c r="CX45" s="51">
        <v>0.01</v>
      </c>
      <c r="CY45" s="51">
        <v>-0.67</v>
      </c>
      <c r="CZ45" s="51">
        <v>-1.43</v>
      </c>
      <c r="DA45" s="51">
        <v>4.41</v>
      </c>
      <c r="DB45" s="51">
        <v>71.77</v>
      </c>
      <c r="DC45" s="51">
        <v>37.520000000000003</v>
      </c>
      <c r="DD45" s="51">
        <v>10.62</v>
      </c>
      <c r="DE45" s="51">
        <v>3286.37</v>
      </c>
      <c r="DF45" s="51">
        <v>40.75</v>
      </c>
      <c r="DG45" s="51">
        <v>-0.18</v>
      </c>
      <c r="DH45" s="51">
        <v>1.58</v>
      </c>
      <c r="DI45" s="51">
        <v>0.39</v>
      </c>
      <c r="DJ45" s="51">
        <v>0.54</v>
      </c>
      <c r="DK45" s="51">
        <v>0.79</v>
      </c>
      <c r="DL45" s="51">
        <v>0</v>
      </c>
      <c r="DM45" s="51">
        <v>0.04</v>
      </c>
      <c r="DN45" s="51">
        <v>5.1100000000000003</v>
      </c>
      <c r="DO45" s="51">
        <v>71.98</v>
      </c>
      <c r="DP45" s="51">
        <v>37.520000000000003</v>
      </c>
      <c r="DQ45" s="51">
        <v>10.62</v>
      </c>
    </row>
    <row r="46" spans="1:121" s="51" customFormat="1">
      <c r="A46" s="16">
        <v>2014</v>
      </c>
      <c r="B46" s="19">
        <v>3007.22</v>
      </c>
      <c r="C46" s="19">
        <v>37.04</v>
      </c>
      <c r="D46" s="19">
        <v>-0.86</v>
      </c>
      <c r="E46" s="19">
        <v>1.53</v>
      </c>
      <c r="F46" s="19">
        <v>0.39</v>
      </c>
      <c r="G46" s="19">
        <v>0.49</v>
      </c>
      <c r="H46" s="19">
        <v>0.33</v>
      </c>
      <c r="I46" s="19">
        <v>0.32</v>
      </c>
      <c r="J46" s="19">
        <v>-0.06</v>
      </c>
      <c r="K46" s="19">
        <v>-0.8</v>
      </c>
      <c r="L46" s="19">
        <v>4.47</v>
      </c>
      <c r="M46" s="19">
        <v>68.33</v>
      </c>
      <c r="N46" s="19">
        <v>37.76</v>
      </c>
      <c r="O46" s="19">
        <v>10.44</v>
      </c>
      <c r="P46" s="19">
        <v>2987.08</v>
      </c>
      <c r="Q46" s="19">
        <v>36.79</v>
      </c>
      <c r="R46" s="19">
        <v>-1.63</v>
      </c>
      <c r="S46" s="19">
        <v>1.24</v>
      </c>
      <c r="T46" s="19">
        <v>0.39</v>
      </c>
      <c r="U46" s="19">
        <v>0.32</v>
      </c>
      <c r="V46" s="19">
        <v>0.33</v>
      </c>
      <c r="W46" s="19">
        <v>0.2</v>
      </c>
      <c r="X46" s="19">
        <v>-0.28999999999999998</v>
      </c>
      <c r="Y46" s="19">
        <v>-1.34</v>
      </c>
      <c r="Z46" s="19">
        <v>4.2300000000000004</v>
      </c>
      <c r="AA46" s="19">
        <v>68.25</v>
      </c>
      <c r="AB46" s="19">
        <v>37.76</v>
      </c>
      <c r="AC46" s="19">
        <v>10.44</v>
      </c>
      <c r="AD46" s="19">
        <v>3025.45</v>
      </c>
      <c r="AE46" s="19">
        <v>37.26</v>
      </c>
      <c r="AF46" s="19">
        <v>0.01</v>
      </c>
      <c r="AG46" s="19">
        <v>1.79</v>
      </c>
      <c r="AH46" s="19">
        <v>0.39</v>
      </c>
      <c r="AI46" s="19">
        <v>0.65</v>
      </c>
      <c r="AJ46" s="19">
        <v>0.33</v>
      </c>
      <c r="AK46" s="19">
        <v>0.41</v>
      </c>
      <c r="AL46" s="19">
        <v>0.16</v>
      </c>
      <c r="AM46" s="19">
        <v>-0.15</v>
      </c>
      <c r="AN46" s="19">
        <v>4.74</v>
      </c>
      <c r="AO46" s="19">
        <v>68.44</v>
      </c>
      <c r="AP46" s="19">
        <v>37.76</v>
      </c>
      <c r="AQ46" s="19">
        <v>10.44</v>
      </c>
      <c r="AR46" s="51">
        <v>3015.39</v>
      </c>
      <c r="AS46" s="51">
        <v>37.14</v>
      </c>
      <c r="AT46" s="51">
        <v>-1.1200000000000001</v>
      </c>
      <c r="AU46" s="51">
        <v>1.38</v>
      </c>
      <c r="AV46" s="51">
        <v>0.39</v>
      </c>
      <c r="AW46" s="51">
        <v>0.48</v>
      </c>
      <c r="AX46" s="51">
        <v>0.51</v>
      </c>
      <c r="AY46" s="51">
        <v>0.09</v>
      </c>
      <c r="AZ46" s="51">
        <v>-1.21</v>
      </c>
      <c r="BA46" s="51">
        <v>4.5</v>
      </c>
      <c r="BB46" s="51">
        <v>68.3</v>
      </c>
      <c r="BC46" s="51">
        <v>37.799999999999997</v>
      </c>
      <c r="BD46" s="51">
        <v>10.4</v>
      </c>
      <c r="BE46" s="51">
        <v>2985.16</v>
      </c>
      <c r="BF46" s="51">
        <v>36.76</v>
      </c>
      <c r="BG46" s="51">
        <v>-2.02</v>
      </c>
      <c r="BH46" s="51">
        <v>1.0900000000000001</v>
      </c>
      <c r="BI46" s="51">
        <v>0.39</v>
      </c>
      <c r="BJ46" s="51">
        <v>0.31</v>
      </c>
      <c r="BK46" s="51">
        <v>0.28000000000000003</v>
      </c>
      <c r="BL46" s="51">
        <v>-0.17</v>
      </c>
      <c r="BM46" s="51">
        <v>-2.06</v>
      </c>
      <c r="BN46" s="51">
        <v>4.2</v>
      </c>
      <c r="BO46" s="51">
        <v>68.2</v>
      </c>
      <c r="BP46" s="51">
        <v>37.799999999999997</v>
      </c>
      <c r="BQ46" s="51">
        <v>10.4</v>
      </c>
      <c r="BR46" s="51">
        <v>3042.48</v>
      </c>
      <c r="BS46" s="51">
        <v>37.47</v>
      </c>
      <c r="BT46" s="51">
        <v>-0.12</v>
      </c>
      <c r="BU46" s="51">
        <v>1.68</v>
      </c>
      <c r="BV46" s="51">
        <v>0.39</v>
      </c>
      <c r="BW46" s="51">
        <v>0.64</v>
      </c>
      <c r="BX46" s="51">
        <v>0.76</v>
      </c>
      <c r="BY46" s="51">
        <v>0.32</v>
      </c>
      <c r="BZ46" s="51">
        <v>-0.22</v>
      </c>
      <c r="CA46" s="51">
        <v>4.8</v>
      </c>
      <c r="CB46" s="51">
        <v>68.400000000000006</v>
      </c>
      <c r="CC46" s="51">
        <v>37.76</v>
      </c>
      <c r="CD46" s="51">
        <v>10.44</v>
      </c>
      <c r="CE46" s="51">
        <v>3303.77</v>
      </c>
      <c r="CF46" s="51">
        <v>40.799999999999997</v>
      </c>
      <c r="CG46" s="51">
        <v>-0.18</v>
      </c>
      <c r="CH46" s="51">
        <v>1.55</v>
      </c>
      <c r="CI46" s="51">
        <v>0.39</v>
      </c>
      <c r="CJ46" s="51">
        <v>0.44</v>
      </c>
      <c r="CK46" s="51">
        <v>0.72</v>
      </c>
      <c r="CL46" s="51">
        <v>0.04</v>
      </c>
      <c r="CM46" s="51">
        <v>-0.19</v>
      </c>
      <c r="CN46" s="51">
        <v>4.49</v>
      </c>
      <c r="CO46" s="51">
        <v>72.27</v>
      </c>
      <c r="CP46" s="51">
        <v>37.78</v>
      </c>
      <c r="CQ46" s="51">
        <v>10.45</v>
      </c>
      <c r="CR46" s="51">
        <v>3290.32</v>
      </c>
      <c r="CS46" s="51">
        <v>40.630000000000003</v>
      </c>
      <c r="CT46" s="51">
        <v>-1.03</v>
      </c>
      <c r="CU46" s="51">
        <v>1.1399999999999999</v>
      </c>
      <c r="CV46" s="51">
        <v>0.39</v>
      </c>
      <c r="CW46" s="51">
        <v>0.26</v>
      </c>
      <c r="CX46" s="51">
        <v>0.35</v>
      </c>
      <c r="CY46" s="51">
        <v>-0.23</v>
      </c>
      <c r="CZ46" s="51">
        <v>-1.03</v>
      </c>
      <c r="DA46" s="51">
        <v>4.1900000000000004</v>
      </c>
      <c r="DB46" s="51">
        <v>72.16</v>
      </c>
      <c r="DC46" s="51">
        <v>37.78</v>
      </c>
      <c r="DD46" s="51">
        <v>10.45</v>
      </c>
      <c r="DE46" s="51">
        <v>3331.85</v>
      </c>
      <c r="DF46" s="51">
        <v>41.14</v>
      </c>
      <c r="DG46" s="51">
        <v>0.23</v>
      </c>
      <c r="DH46" s="51">
        <v>1.88</v>
      </c>
      <c r="DI46" s="51">
        <v>0.4</v>
      </c>
      <c r="DJ46" s="51">
        <v>0.62</v>
      </c>
      <c r="DK46" s="51">
        <v>0.99</v>
      </c>
      <c r="DL46" s="51">
        <v>0.27</v>
      </c>
      <c r="DM46" s="51">
        <v>0.09</v>
      </c>
      <c r="DN46" s="51">
        <v>4.7699999999999996</v>
      </c>
      <c r="DO46" s="51">
        <v>72.349999999999994</v>
      </c>
      <c r="DP46" s="51">
        <v>37.78</v>
      </c>
      <c r="DQ46" s="51">
        <v>10.45</v>
      </c>
    </row>
    <row r="47" spans="1:121" s="51" customFormat="1">
      <c r="A47" s="16">
        <v>2015</v>
      </c>
      <c r="B47" s="19">
        <v>3072.15</v>
      </c>
      <c r="C47" s="19">
        <v>37.39</v>
      </c>
      <c r="D47" s="19">
        <v>-1.51</v>
      </c>
      <c r="E47" s="19">
        <v>2.13</v>
      </c>
      <c r="F47" s="19">
        <v>0.43</v>
      </c>
      <c r="G47" s="19">
        <v>1</v>
      </c>
      <c r="H47" s="19">
        <v>0.38</v>
      </c>
      <c r="I47" s="19">
        <v>0.32</v>
      </c>
      <c r="J47" s="19">
        <v>-0.26</v>
      </c>
      <c r="K47" s="19">
        <v>-1.25</v>
      </c>
      <c r="L47" s="19">
        <v>4.1900000000000004</v>
      </c>
      <c r="M47" s="19">
        <v>68.739999999999995</v>
      </c>
      <c r="N47" s="19">
        <v>38.01</v>
      </c>
      <c r="O47" s="19">
        <v>10.220000000000001</v>
      </c>
      <c r="P47" s="19">
        <v>3050.58</v>
      </c>
      <c r="Q47" s="19">
        <v>37.119999999999997</v>
      </c>
      <c r="R47" s="19">
        <v>-2.23</v>
      </c>
      <c r="S47" s="19">
        <v>1.86</v>
      </c>
      <c r="T47" s="19">
        <v>0.43</v>
      </c>
      <c r="U47" s="19">
        <v>0.85</v>
      </c>
      <c r="V47" s="19">
        <v>0.38</v>
      </c>
      <c r="W47" s="19">
        <v>0.2</v>
      </c>
      <c r="X47" s="19">
        <v>-0.44</v>
      </c>
      <c r="Y47" s="19">
        <v>-1.79</v>
      </c>
      <c r="Z47" s="19">
        <v>3.97</v>
      </c>
      <c r="AA47" s="19">
        <v>68.67</v>
      </c>
      <c r="AB47" s="19">
        <v>38.01</v>
      </c>
      <c r="AC47" s="19">
        <v>10.220000000000001</v>
      </c>
      <c r="AD47" s="19">
        <v>3089.97</v>
      </c>
      <c r="AE47" s="19">
        <v>37.6</v>
      </c>
      <c r="AF47" s="19">
        <v>-0.65</v>
      </c>
      <c r="AG47" s="19">
        <v>2.37</v>
      </c>
      <c r="AH47" s="19">
        <v>0.43</v>
      </c>
      <c r="AI47" s="19">
        <v>1.1399999999999999</v>
      </c>
      <c r="AJ47" s="19">
        <v>0.38</v>
      </c>
      <c r="AK47" s="19">
        <v>0.42</v>
      </c>
      <c r="AL47" s="19">
        <v>-0.08</v>
      </c>
      <c r="AM47" s="19">
        <v>-0.56999999999999995</v>
      </c>
      <c r="AN47" s="19">
        <v>4.38</v>
      </c>
      <c r="AO47" s="19">
        <v>68.84</v>
      </c>
      <c r="AP47" s="19">
        <v>38.01</v>
      </c>
      <c r="AQ47" s="19">
        <v>10.220000000000001</v>
      </c>
      <c r="AR47" s="51">
        <v>3073.73</v>
      </c>
      <c r="AS47" s="51">
        <v>37.4</v>
      </c>
      <c r="AT47" s="51">
        <v>-1.56</v>
      </c>
      <c r="AU47" s="51">
        <v>1.9</v>
      </c>
      <c r="AV47" s="51">
        <v>0.43</v>
      </c>
      <c r="AW47" s="51">
        <v>0.99</v>
      </c>
      <c r="AX47" s="51">
        <v>0.48</v>
      </c>
      <c r="AY47" s="51">
        <v>-0.08</v>
      </c>
      <c r="AZ47" s="51">
        <v>-1.48</v>
      </c>
      <c r="BA47" s="51">
        <v>4.2</v>
      </c>
      <c r="BB47" s="51">
        <v>68.7</v>
      </c>
      <c r="BC47" s="51">
        <v>38</v>
      </c>
      <c r="BD47" s="51">
        <v>10.199999999999999</v>
      </c>
      <c r="BE47" s="51">
        <v>3042.84</v>
      </c>
      <c r="BF47" s="51">
        <v>37.03</v>
      </c>
      <c r="BG47" s="51">
        <v>-2.37</v>
      </c>
      <c r="BH47" s="51">
        <v>1.64</v>
      </c>
      <c r="BI47" s="51">
        <v>0.42</v>
      </c>
      <c r="BJ47" s="51">
        <v>0.85</v>
      </c>
      <c r="BK47" s="51">
        <v>0.26</v>
      </c>
      <c r="BL47" s="51">
        <v>-0.28000000000000003</v>
      </c>
      <c r="BM47" s="51">
        <v>-2.2599999999999998</v>
      </c>
      <c r="BN47" s="51">
        <v>3.9</v>
      </c>
      <c r="BO47" s="51">
        <v>68.599999999999994</v>
      </c>
      <c r="BP47" s="51">
        <v>38</v>
      </c>
      <c r="BQ47" s="51">
        <v>10.199999999999999</v>
      </c>
      <c r="BR47" s="51">
        <v>3098.85</v>
      </c>
      <c r="BS47" s="51">
        <v>37.71</v>
      </c>
      <c r="BT47" s="51">
        <v>-0.55000000000000004</v>
      </c>
      <c r="BU47" s="51">
        <v>2.17</v>
      </c>
      <c r="BV47" s="51">
        <v>0.43</v>
      </c>
      <c r="BW47" s="51">
        <v>1.1299999999999999</v>
      </c>
      <c r="BX47" s="51">
        <v>0.71</v>
      </c>
      <c r="BY47" s="51">
        <v>0.1</v>
      </c>
      <c r="BZ47" s="51">
        <v>-0.48</v>
      </c>
      <c r="CA47" s="51">
        <v>4.4000000000000004</v>
      </c>
      <c r="CB47" s="51">
        <v>68.8</v>
      </c>
      <c r="CC47" s="51">
        <v>38.01</v>
      </c>
      <c r="CD47" s="51">
        <v>10.220000000000001</v>
      </c>
      <c r="CE47" s="51">
        <v>3358.65</v>
      </c>
      <c r="CF47" s="51">
        <v>41.12</v>
      </c>
      <c r="CG47" s="51">
        <v>-0.19</v>
      </c>
      <c r="CH47" s="51">
        <v>1.65</v>
      </c>
      <c r="CI47" s="51">
        <v>0.43</v>
      </c>
      <c r="CJ47" s="51">
        <v>0.72</v>
      </c>
      <c r="CK47" s="51">
        <v>0.5</v>
      </c>
      <c r="CL47" s="51">
        <v>-0.02</v>
      </c>
      <c r="CM47" s="51">
        <v>-0.14000000000000001</v>
      </c>
      <c r="CN47" s="51">
        <v>4.1900000000000004</v>
      </c>
      <c r="CO47" s="51">
        <v>72.61</v>
      </c>
      <c r="CP47" s="51">
        <v>38</v>
      </c>
      <c r="CQ47" s="51">
        <v>10.23</v>
      </c>
      <c r="CR47" s="51">
        <v>3347.99</v>
      </c>
      <c r="CS47" s="51">
        <v>40.99</v>
      </c>
      <c r="CT47" s="51">
        <v>-0.91</v>
      </c>
      <c r="CU47" s="51">
        <v>1.35</v>
      </c>
      <c r="CV47" s="51">
        <v>0.43</v>
      </c>
      <c r="CW47" s="51">
        <v>0.55000000000000004</v>
      </c>
      <c r="CX47" s="51">
        <v>0.25</v>
      </c>
      <c r="CY47" s="51">
        <v>-0.23</v>
      </c>
      <c r="CZ47" s="51">
        <v>-0.87</v>
      </c>
      <c r="DA47" s="51">
        <v>3.94</v>
      </c>
      <c r="DB47" s="51">
        <v>72.52</v>
      </c>
      <c r="DC47" s="51">
        <v>38</v>
      </c>
      <c r="DD47" s="51">
        <v>10.23</v>
      </c>
      <c r="DE47" s="51">
        <v>3383.16</v>
      </c>
      <c r="DF47" s="51">
        <v>41.42</v>
      </c>
      <c r="DG47" s="51">
        <v>0.13</v>
      </c>
      <c r="DH47" s="51">
        <v>1.94</v>
      </c>
      <c r="DI47" s="51">
        <v>0.43</v>
      </c>
      <c r="DJ47" s="51">
        <v>0.87</v>
      </c>
      <c r="DK47" s="51">
        <v>0.75</v>
      </c>
      <c r="DL47" s="51">
        <v>0.17</v>
      </c>
      <c r="DM47" s="51">
        <v>0.06</v>
      </c>
      <c r="DN47" s="51">
        <v>4.4000000000000004</v>
      </c>
      <c r="DO47" s="51">
        <v>72.709999999999994</v>
      </c>
      <c r="DP47" s="51">
        <v>38</v>
      </c>
      <c r="DQ47" s="51">
        <v>10.23</v>
      </c>
    </row>
    <row r="48" spans="1:121" s="51" customFormat="1">
      <c r="A48" s="16">
        <v>2016</v>
      </c>
      <c r="B48" s="19">
        <v>3110.64</v>
      </c>
      <c r="C48" s="19">
        <v>37.69</v>
      </c>
      <c r="D48" s="19">
        <v>-0.56000000000000005</v>
      </c>
      <c r="E48" s="19">
        <v>1.25</v>
      </c>
      <c r="F48" s="19">
        <v>0.46</v>
      </c>
      <c r="G48" s="19">
        <v>0.25</v>
      </c>
      <c r="H48" s="19">
        <v>0.22</v>
      </c>
      <c r="I48" s="19">
        <v>0.32</v>
      </c>
      <c r="J48" s="19">
        <v>-0.1</v>
      </c>
      <c r="K48" s="19">
        <v>-0.46</v>
      </c>
      <c r="L48" s="19">
        <v>3.83</v>
      </c>
      <c r="M48" s="19">
        <v>69.099999999999994</v>
      </c>
      <c r="N48" s="19">
        <v>38.270000000000003</v>
      </c>
      <c r="O48" s="19">
        <v>9.94</v>
      </c>
      <c r="P48" s="19">
        <v>3083.94</v>
      </c>
      <c r="Q48" s="19">
        <v>37.369999999999997</v>
      </c>
      <c r="R48" s="19">
        <v>-1.21</v>
      </c>
      <c r="S48" s="19">
        <v>0.56999999999999995</v>
      </c>
      <c r="T48" s="19">
        <v>0.45</v>
      </c>
      <c r="U48" s="19">
        <v>0.13</v>
      </c>
      <c r="V48" s="19">
        <v>-0.21</v>
      </c>
      <c r="W48" s="19">
        <v>0.2</v>
      </c>
      <c r="X48" s="19">
        <v>-0.25</v>
      </c>
      <c r="Y48" s="19">
        <v>-0.96</v>
      </c>
      <c r="Z48" s="19">
        <v>3.66</v>
      </c>
      <c r="AA48" s="19">
        <v>69.040000000000006</v>
      </c>
      <c r="AB48" s="19">
        <v>38.270000000000003</v>
      </c>
      <c r="AC48" s="19">
        <v>9.94</v>
      </c>
      <c r="AD48" s="19">
        <v>3133.08</v>
      </c>
      <c r="AE48" s="19">
        <v>37.97</v>
      </c>
      <c r="AF48" s="19">
        <v>0.32</v>
      </c>
      <c r="AG48" s="19">
        <v>1.91</v>
      </c>
      <c r="AH48" s="19">
        <v>0.46</v>
      </c>
      <c r="AI48" s="19">
        <v>0.37</v>
      </c>
      <c r="AJ48" s="19">
        <v>0.65</v>
      </c>
      <c r="AK48" s="19">
        <v>0.43</v>
      </c>
      <c r="AL48" s="19">
        <v>0.03</v>
      </c>
      <c r="AM48" s="19">
        <v>0.28999999999999998</v>
      </c>
      <c r="AN48" s="19">
        <v>3.98</v>
      </c>
      <c r="AO48" s="19">
        <v>69.180000000000007</v>
      </c>
      <c r="AP48" s="19">
        <v>38.270000000000003</v>
      </c>
      <c r="AQ48" s="19">
        <v>9.94</v>
      </c>
      <c r="AR48" s="51">
        <v>3113.02</v>
      </c>
      <c r="AS48" s="51">
        <v>37.72</v>
      </c>
      <c r="AT48" s="51">
        <v>-0.62</v>
      </c>
      <c r="AU48" s="51">
        <v>1.24</v>
      </c>
      <c r="AV48" s="51">
        <v>0.46</v>
      </c>
      <c r="AW48" s="51">
        <v>0.24</v>
      </c>
      <c r="AX48" s="51">
        <v>0.54</v>
      </c>
      <c r="AY48" s="51">
        <v>-0.02</v>
      </c>
      <c r="AZ48" s="51">
        <v>-0.6</v>
      </c>
      <c r="BA48" s="51">
        <v>3.8</v>
      </c>
      <c r="BB48" s="51">
        <v>69.099999999999994</v>
      </c>
      <c r="BC48" s="51">
        <v>38.299999999999997</v>
      </c>
      <c r="BD48" s="51">
        <v>9.9</v>
      </c>
      <c r="BE48" s="51">
        <v>3080.87</v>
      </c>
      <c r="BF48" s="51">
        <v>37.33</v>
      </c>
      <c r="BG48" s="51">
        <v>-1.37</v>
      </c>
      <c r="BH48" s="51">
        <v>0.98</v>
      </c>
      <c r="BI48" s="51">
        <v>0.45</v>
      </c>
      <c r="BJ48" s="51">
        <v>0.12</v>
      </c>
      <c r="BK48" s="51">
        <v>0.31</v>
      </c>
      <c r="BL48" s="51">
        <v>-0.18</v>
      </c>
      <c r="BM48" s="51">
        <v>-1.33</v>
      </c>
      <c r="BN48" s="51">
        <v>3.6</v>
      </c>
      <c r="BO48" s="51">
        <v>69</v>
      </c>
      <c r="BP48" s="51">
        <v>38.299999999999997</v>
      </c>
      <c r="BQ48" s="51">
        <v>9.9</v>
      </c>
      <c r="BR48" s="51">
        <v>3136.28</v>
      </c>
      <c r="BS48" s="51">
        <v>38.01</v>
      </c>
      <c r="BT48" s="51">
        <v>0.42</v>
      </c>
      <c r="BU48" s="51">
        <v>1.56</v>
      </c>
      <c r="BV48" s="51">
        <v>0.46</v>
      </c>
      <c r="BW48" s="51">
        <v>0.37</v>
      </c>
      <c r="BX48" s="51">
        <v>0.83</v>
      </c>
      <c r="BY48" s="51">
        <v>0.12</v>
      </c>
      <c r="BZ48" s="51">
        <v>0.43</v>
      </c>
      <c r="CA48" s="51">
        <v>4</v>
      </c>
      <c r="CB48" s="51">
        <v>69.099999999999994</v>
      </c>
      <c r="CC48" s="51">
        <v>38.270000000000003</v>
      </c>
      <c r="CD48" s="51">
        <v>9.94</v>
      </c>
      <c r="CE48" s="51">
        <v>3425.29</v>
      </c>
      <c r="CF48" s="51">
        <v>41.59</v>
      </c>
      <c r="CG48" s="51">
        <v>0.12</v>
      </c>
      <c r="CH48" s="51">
        <v>1.91</v>
      </c>
      <c r="CI48" s="51">
        <v>0.46</v>
      </c>
      <c r="CJ48" s="51">
        <v>0.53</v>
      </c>
      <c r="CK48" s="51">
        <v>0.92</v>
      </c>
      <c r="CL48" s="51">
        <v>0.01</v>
      </c>
      <c r="CM48" s="51">
        <v>0.1</v>
      </c>
      <c r="CN48" s="51">
        <v>3.82</v>
      </c>
      <c r="CO48" s="51">
        <v>72.97</v>
      </c>
      <c r="CP48" s="51">
        <v>38.26</v>
      </c>
      <c r="CQ48" s="51">
        <v>9.98</v>
      </c>
      <c r="CR48" s="51">
        <v>3404.12</v>
      </c>
      <c r="CS48" s="51">
        <v>41.34</v>
      </c>
      <c r="CT48" s="51">
        <v>-0.49</v>
      </c>
      <c r="CU48" s="51">
        <v>1.42</v>
      </c>
      <c r="CV48" s="51">
        <v>0.46</v>
      </c>
      <c r="CW48" s="51">
        <v>0.4</v>
      </c>
      <c r="CX48" s="51">
        <v>0.44</v>
      </c>
      <c r="CY48" s="51">
        <v>-0.16</v>
      </c>
      <c r="CZ48" s="51">
        <v>-0.48</v>
      </c>
      <c r="DA48" s="51">
        <v>3.62</v>
      </c>
      <c r="DB48" s="51">
        <v>72.87</v>
      </c>
      <c r="DC48" s="51">
        <v>38.26</v>
      </c>
      <c r="DD48" s="51">
        <v>9.98</v>
      </c>
      <c r="DE48" s="51">
        <v>3446.23</v>
      </c>
      <c r="DF48" s="51">
        <v>41.85</v>
      </c>
      <c r="DG48" s="51">
        <v>0.74</v>
      </c>
      <c r="DH48" s="51">
        <v>2.25</v>
      </c>
      <c r="DI48" s="51">
        <v>0.46</v>
      </c>
      <c r="DJ48" s="51">
        <v>0.66</v>
      </c>
      <c r="DK48" s="51">
        <v>1.22</v>
      </c>
      <c r="DL48" s="51">
        <v>0.16</v>
      </c>
      <c r="DM48" s="51">
        <v>0.71</v>
      </c>
      <c r="DN48" s="51">
        <v>3.97</v>
      </c>
      <c r="DO48" s="51">
        <v>73.069999999999993</v>
      </c>
      <c r="DP48" s="51">
        <v>38.26</v>
      </c>
      <c r="DQ48" s="51">
        <v>9.98</v>
      </c>
    </row>
    <row r="49" spans="1:121" s="51" customFormat="1">
      <c r="A49" s="16">
        <v>2017</v>
      </c>
      <c r="B49" s="19">
        <v>3152.24</v>
      </c>
      <c r="C49" s="19">
        <v>38.07</v>
      </c>
      <c r="D49" s="19">
        <v>0.75</v>
      </c>
      <c r="E49" s="19">
        <v>1.32</v>
      </c>
      <c r="F49" s="19">
        <v>0.49</v>
      </c>
      <c r="G49" s="19">
        <v>0.28999999999999998</v>
      </c>
      <c r="H49" s="19">
        <v>0.22</v>
      </c>
      <c r="I49" s="19">
        <v>0.32</v>
      </c>
      <c r="J49" s="19">
        <v>0.05</v>
      </c>
      <c r="K49" s="19">
        <v>0.7</v>
      </c>
      <c r="L49" s="19">
        <v>3.43</v>
      </c>
      <c r="M49" s="19">
        <v>69.38</v>
      </c>
      <c r="N49" s="19">
        <v>38.450000000000003</v>
      </c>
      <c r="O49" s="19">
        <v>9.66</v>
      </c>
      <c r="P49" s="19">
        <v>3122.54</v>
      </c>
      <c r="Q49" s="19">
        <v>37.72</v>
      </c>
      <c r="R49" s="19">
        <v>0.16</v>
      </c>
      <c r="S49" s="19">
        <v>0.47</v>
      </c>
      <c r="T49" s="19">
        <v>0.48</v>
      </c>
      <c r="U49" s="19">
        <v>0.17</v>
      </c>
      <c r="V49" s="19">
        <v>-0.37</v>
      </c>
      <c r="W49" s="19">
        <v>0.19</v>
      </c>
      <c r="X49" s="19">
        <v>-0.09</v>
      </c>
      <c r="Y49" s="19">
        <v>0.26</v>
      </c>
      <c r="Z49" s="19">
        <v>3.3</v>
      </c>
      <c r="AA49" s="19">
        <v>69.3</v>
      </c>
      <c r="AB49" s="19">
        <v>38.450000000000003</v>
      </c>
      <c r="AC49" s="19">
        <v>9.66</v>
      </c>
      <c r="AD49" s="19">
        <v>3176.08</v>
      </c>
      <c r="AE49" s="19">
        <v>38.36</v>
      </c>
      <c r="AF49" s="19">
        <v>1.72</v>
      </c>
      <c r="AG49" s="19">
        <v>2.16</v>
      </c>
      <c r="AH49" s="19">
        <v>0.49</v>
      </c>
      <c r="AI49" s="19">
        <v>0.41</v>
      </c>
      <c r="AJ49" s="19">
        <v>0.81</v>
      </c>
      <c r="AK49" s="19">
        <v>0.44</v>
      </c>
      <c r="AL49" s="19">
        <v>0.18</v>
      </c>
      <c r="AM49" s="19">
        <v>1.54</v>
      </c>
      <c r="AN49" s="19">
        <v>3.57</v>
      </c>
      <c r="AO49" s="19">
        <v>69.48</v>
      </c>
      <c r="AP49" s="19">
        <v>38.450000000000003</v>
      </c>
      <c r="AQ49" s="19">
        <v>9.66</v>
      </c>
      <c r="AR49" s="51">
        <v>3152.87</v>
      </c>
      <c r="AS49" s="51">
        <v>38.08</v>
      </c>
      <c r="AT49" s="51">
        <v>0.75</v>
      </c>
      <c r="AU49" s="51">
        <v>1.25</v>
      </c>
      <c r="AV49" s="51">
        <v>0.49</v>
      </c>
      <c r="AW49" s="51">
        <v>0.28000000000000003</v>
      </c>
      <c r="AX49" s="51">
        <v>0.48</v>
      </c>
      <c r="AY49" s="51">
        <v>0</v>
      </c>
      <c r="AZ49" s="51">
        <v>0.75</v>
      </c>
      <c r="BA49" s="51">
        <v>3.4</v>
      </c>
      <c r="BB49" s="51">
        <v>69.3</v>
      </c>
      <c r="BC49" s="51">
        <v>38.5</v>
      </c>
      <c r="BD49" s="51">
        <v>9.6999999999999993</v>
      </c>
      <c r="BE49" s="51">
        <v>3120.44</v>
      </c>
      <c r="BF49" s="51">
        <v>37.69</v>
      </c>
      <c r="BG49" s="51">
        <v>0.1</v>
      </c>
      <c r="BH49" s="51">
        <v>1</v>
      </c>
      <c r="BI49" s="51">
        <v>0.48</v>
      </c>
      <c r="BJ49" s="51">
        <v>0.16</v>
      </c>
      <c r="BK49" s="51">
        <v>0.26</v>
      </c>
      <c r="BL49" s="51">
        <v>-0.15</v>
      </c>
      <c r="BM49" s="51">
        <v>0.12</v>
      </c>
      <c r="BN49" s="51">
        <v>3.3</v>
      </c>
      <c r="BO49" s="51">
        <v>69.3</v>
      </c>
      <c r="BP49" s="51">
        <v>38.5</v>
      </c>
      <c r="BQ49" s="51">
        <v>9.6999999999999993</v>
      </c>
      <c r="BR49" s="51">
        <v>3173.36</v>
      </c>
      <c r="BS49" s="51">
        <v>38.33</v>
      </c>
      <c r="BT49" s="51">
        <v>1.79</v>
      </c>
      <c r="BU49" s="51">
        <v>1.51</v>
      </c>
      <c r="BV49" s="51">
        <v>0.49</v>
      </c>
      <c r="BW49" s="51">
        <v>0.41</v>
      </c>
      <c r="BX49" s="51">
        <v>0.71</v>
      </c>
      <c r="BY49" s="51">
        <v>0.14000000000000001</v>
      </c>
      <c r="BZ49" s="51">
        <v>1.78</v>
      </c>
      <c r="CA49" s="51">
        <v>3.6</v>
      </c>
      <c r="CB49" s="51">
        <v>69.5</v>
      </c>
      <c r="CC49" s="51">
        <v>38.450000000000003</v>
      </c>
      <c r="CD49" s="51">
        <v>9.66</v>
      </c>
      <c r="CE49" s="51">
        <v>3471.68</v>
      </c>
      <c r="CF49" s="51">
        <v>42</v>
      </c>
      <c r="CG49" s="51">
        <v>1.45</v>
      </c>
      <c r="CH49" s="51">
        <v>1.33</v>
      </c>
      <c r="CI49" s="51">
        <v>0.49</v>
      </c>
      <c r="CJ49" s="51">
        <v>0.2</v>
      </c>
      <c r="CK49" s="51">
        <v>0.64</v>
      </c>
      <c r="CL49" s="51">
        <v>0.35</v>
      </c>
      <c r="CM49" s="51">
        <v>1.1000000000000001</v>
      </c>
      <c r="CN49" s="51">
        <v>3.39</v>
      </c>
      <c r="CO49" s="51">
        <v>73.3</v>
      </c>
      <c r="CP49" s="51">
        <v>38.46</v>
      </c>
      <c r="CQ49" s="51">
        <v>9.69</v>
      </c>
      <c r="CR49" s="51">
        <v>3445.43</v>
      </c>
      <c r="CS49" s="51">
        <v>41.68</v>
      </c>
      <c r="CT49" s="51">
        <v>0.82</v>
      </c>
      <c r="CU49" s="51">
        <v>0.94</v>
      </c>
      <c r="CV49" s="51">
        <v>0.49</v>
      </c>
      <c r="CW49" s="51">
        <v>0.09</v>
      </c>
      <c r="CX49" s="51">
        <v>0.27</v>
      </c>
      <c r="CY49" s="51">
        <v>0.19</v>
      </c>
      <c r="CZ49" s="51">
        <v>0.49</v>
      </c>
      <c r="DA49" s="51">
        <v>3.24</v>
      </c>
      <c r="DB49" s="51">
        <v>73.17</v>
      </c>
      <c r="DC49" s="51">
        <v>38.46</v>
      </c>
      <c r="DD49" s="51">
        <v>9.69</v>
      </c>
      <c r="DE49" s="51">
        <v>3493.63</v>
      </c>
      <c r="DF49" s="51">
        <v>42.27</v>
      </c>
      <c r="DG49" s="51">
        <v>2.21</v>
      </c>
      <c r="DH49" s="51">
        <v>1.72</v>
      </c>
      <c r="DI49" s="51">
        <v>0.49</v>
      </c>
      <c r="DJ49" s="51">
        <v>0.31</v>
      </c>
      <c r="DK49" s="51">
        <v>1</v>
      </c>
      <c r="DL49" s="51">
        <v>0.51</v>
      </c>
      <c r="DM49" s="51">
        <v>1.84</v>
      </c>
      <c r="DN49" s="51">
        <v>3.53</v>
      </c>
      <c r="DO49" s="51">
        <v>73.430000000000007</v>
      </c>
      <c r="DP49" s="51">
        <v>38.46</v>
      </c>
      <c r="DQ49" s="51">
        <v>9.69</v>
      </c>
    </row>
    <row r="50" spans="1:121" s="51" customFormat="1">
      <c r="A50" s="16">
        <v>2018</v>
      </c>
      <c r="B50" s="19">
        <v>3191.28</v>
      </c>
      <c r="C50" s="19">
        <v>38.44</v>
      </c>
      <c r="D50" s="19">
        <v>0.46</v>
      </c>
      <c r="E50" s="19">
        <v>1.23</v>
      </c>
      <c r="F50" s="19">
        <v>0.52</v>
      </c>
      <c r="G50" s="19">
        <v>0.17</v>
      </c>
      <c r="H50" s="19">
        <v>0.22</v>
      </c>
      <c r="I50" s="19">
        <v>0.31</v>
      </c>
      <c r="J50" s="19">
        <v>0.15</v>
      </c>
      <c r="K50" s="19">
        <v>0.32</v>
      </c>
      <c r="L50" s="19">
        <v>3.05</v>
      </c>
      <c r="M50" s="19">
        <v>69.7</v>
      </c>
      <c r="N50" s="19">
        <v>38.520000000000003</v>
      </c>
      <c r="O50" s="19">
        <v>9.42</v>
      </c>
      <c r="P50" s="19">
        <v>3156.9</v>
      </c>
      <c r="Q50" s="19">
        <v>38.03</v>
      </c>
      <c r="R50" s="19">
        <v>-7.0000000000000007E-2</v>
      </c>
      <c r="S50" s="19">
        <v>0.32</v>
      </c>
      <c r="T50" s="19">
        <v>0.52</v>
      </c>
      <c r="U50" s="19">
        <v>0.01</v>
      </c>
      <c r="V50" s="19">
        <v>-0.38</v>
      </c>
      <c r="W50" s="19">
        <v>0.17</v>
      </c>
      <c r="X50" s="19">
        <v>-0.02</v>
      </c>
      <c r="Y50" s="19">
        <v>-0.05</v>
      </c>
      <c r="Z50" s="19">
        <v>2.94</v>
      </c>
      <c r="AA50" s="19">
        <v>69.510000000000005</v>
      </c>
      <c r="AB50" s="19">
        <v>38.520000000000003</v>
      </c>
      <c r="AC50" s="19">
        <v>9.42</v>
      </c>
      <c r="AD50" s="19">
        <v>3218.13</v>
      </c>
      <c r="AE50" s="19">
        <v>38.76</v>
      </c>
      <c r="AF50" s="19">
        <v>1.62</v>
      </c>
      <c r="AG50" s="19">
        <v>2.12</v>
      </c>
      <c r="AH50" s="19">
        <v>0.53</v>
      </c>
      <c r="AI50" s="19">
        <v>0.32</v>
      </c>
      <c r="AJ50" s="19">
        <v>0.82</v>
      </c>
      <c r="AK50" s="19">
        <v>0.45</v>
      </c>
      <c r="AL50" s="19">
        <v>0.36</v>
      </c>
      <c r="AM50" s="19">
        <v>1.26</v>
      </c>
      <c r="AN50" s="19">
        <v>3.21</v>
      </c>
      <c r="AO50" s="19">
        <v>69.84</v>
      </c>
      <c r="AP50" s="19">
        <v>38.520000000000003</v>
      </c>
      <c r="AQ50" s="19">
        <v>9.42</v>
      </c>
      <c r="AR50" s="51">
        <v>3190.19</v>
      </c>
      <c r="AS50" s="51">
        <v>38.43</v>
      </c>
      <c r="AT50" s="51">
        <v>0.55000000000000004</v>
      </c>
      <c r="AU50" s="51">
        <v>1.1499999999999999</v>
      </c>
      <c r="AV50" s="51">
        <v>0.53</v>
      </c>
      <c r="AW50" s="51">
        <v>0.18</v>
      </c>
      <c r="AX50" s="51">
        <v>0.45</v>
      </c>
      <c r="AY50" s="51">
        <v>0.1</v>
      </c>
      <c r="AZ50" s="51">
        <v>0.43</v>
      </c>
      <c r="BA50" s="51">
        <v>3.1</v>
      </c>
      <c r="BB50" s="51">
        <v>69.7</v>
      </c>
      <c r="BC50" s="51">
        <v>38.5</v>
      </c>
      <c r="BD50" s="51">
        <v>9.4</v>
      </c>
      <c r="BE50" s="51">
        <v>3157.67</v>
      </c>
      <c r="BF50" s="51">
        <v>38.04</v>
      </c>
      <c r="BG50" s="51">
        <v>0.05</v>
      </c>
      <c r="BH50" s="51">
        <v>0.86</v>
      </c>
      <c r="BI50" s="51">
        <v>0.52</v>
      </c>
      <c r="BJ50" s="51">
        <v>0.01</v>
      </c>
      <c r="BK50" s="51">
        <v>0.22</v>
      </c>
      <c r="BL50" s="51">
        <v>-0.08</v>
      </c>
      <c r="BM50" s="51">
        <v>0.01</v>
      </c>
      <c r="BN50" s="51">
        <v>2.9</v>
      </c>
      <c r="BO50" s="51">
        <v>69.5</v>
      </c>
      <c r="BP50" s="51">
        <v>38.5</v>
      </c>
      <c r="BQ50" s="51">
        <v>9.4</v>
      </c>
      <c r="BR50" s="51">
        <v>3206.22</v>
      </c>
      <c r="BS50" s="51">
        <v>38.619999999999997</v>
      </c>
      <c r="BT50" s="51">
        <v>1.57</v>
      </c>
      <c r="BU50" s="51">
        <v>1.44</v>
      </c>
      <c r="BV50" s="51">
        <v>0.53</v>
      </c>
      <c r="BW50" s="51">
        <v>0.33</v>
      </c>
      <c r="BX50" s="51">
        <v>0.7</v>
      </c>
      <c r="BY50" s="51">
        <v>0.32</v>
      </c>
      <c r="BZ50" s="51">
        <v>1.45</v>
      </c>
      <c r="CA50" s="51">
        <v>3.3</v>
      </c>
      <c r="CB50" s="51">
        <v>69.8</v>
      </c>
      <c r="CC50" s="51">
        <v>38.520000000000003</v>
      </c>
      <c r="CD50" s="51">
        <v>9.42</v>
      </c>
      <c r="CE50" s="51">
        <v>3516.55</v>
      </c>
      <c r="CF50" s="51">
        <v>42.42</v>
      </c>
      <c r="CG50" s="51">
        <v>1.28</v>
      </c>
      <c r="CH50" s="51">
        <v>1.25</v>
      </c>
      <c r="CI50" s="51">
        <v>0.53</v>
      </c>
      <c r="CJ50" s="51">
        <v>0.19</v>
      </c>
      <c r="CK50" s="51">
        <v>0.54</v>
      </c>
      <c r="CL50" s="51">
        <v>0.68</v>
      </c>
      <c r="CM50" s="51">
        <v>0.59</v>
      </c>
      <c r="CN50" s="51">
        <v>3.01</v>
      </c>
      <c r="CO50" s="51">
        <v>73.59</v>
      </c>
      <c r="CP50" s="51">
        <v>38.5</v>
      </c>
      <c r="CQ50" s="51">
        <v>9.42</v>
      </c>
      <c r="CR50" s="51">
        <v>3486.19</v>
      </c>
      <c r="CS50" s="51">
        <v>42.05</v>
      </c>
      <c r="CT50" s="51">
        <v>0.75</v>
      </c>
      <c r="CU50" s="51">
        <v>0.88</v>
      </c>
      <c r="CV50" s="51">
        <v>0.52</v>
      </c>
      <c r="CW50" s="51">
        <v>7.0000000000000007E-2</v>
      </c>
      <c r="CX50" s="51">
        <v>0.18</v>
      </c>
      <c r="CY50" s="51">
        <v>0.5</v>
      </c>
      <c r="CZ50" s="51">
        <v>0.1</v>
      </c>
      <c r="DA50" s="51">
        <v>2.89</v>
      </c>
      <c r="DB50" s="51">
        <v>73.44</v>
      </c>
      <c r="DC50" s="51">
        <v>38.5</v>
      </c>
      <c r="DD50" s="51">
        <v>9.42</v>
      </c>
      <c r="DE50" s="51">
        <v>3535.29</v>
      </c>
      <c r="DF50" s="51">
        <v>42.64</v>
      </c>
      <c r="DG50" s="51">
        <v>2.15</v>
      </c>
      <c r="DH50" s="51">
        <v>1.62</v>
      </c>
      <c r="DI50" s="51">
        <v>0.53</v>
      </c>
      <c r="DJ50" s="51">
        <v>0.3</v>
      </c>
      <c r="DK50" s="51">
        <v>0.89</v>
      </c>
      <c r="DL50" s="51">
        <v>0.86</v>
      </c>
      <c r="DM50" s="51">
        <v>1.44</v>
      </c>
      <c r="DN50" s="51">
        <v>3.16</v>
      </c>
      <c r="DO50" s="51">
        <v>73.75</v>
      </c>
      <c r="DP50" s="51">
        <v>38.5</v>
      </c>
      <c r="DQ50" s="51">
        <v>9.42</v>
      </c>
    </row>
    <row r="51" spans="1:121" s="51" customFormat="1">
      <c r="A51" s="16">
        <v>2019</v>
      </c>
      <c r="B51" s="19">
        <v>3219.59</v>
      </c>
      <c r="C51" s="19">
        <v>38.71</v>
      </c>
      <c r="D51" s="19">
        <v>0.63</v>
      </c>
      <c r="E51" s="19">
        <v>0.88</v>
      </c>
      <c r="F51" s="19">
        <v>0.55000000000000004</v>
      </c>
      <c r="G51" s="19">
        <v>-0.17</v>
      </c>
      <c r="H51" s="19">
        <v>0.22</v>
      </c>
      <c r="I51" s="19">
        <v>0.3</v>
      </c>
      <c r="J51" s="19">
        <v>0.69</v>
      </c>
      <c r="K51" s="19">
        <v>-0.05</v>
      </c>
      <c r="L51" s="19">
        <v>2.72</v>
      </c>
      <c r="M51" s="19">
        <v>69.819999999999993</v>
      </c>
      <c r="N51" s="19">
        <v>38.64</v>
      </c>
      <c r="O51" s="19">
        <v>9.19</v>
      </c>
      <c r="P51" s="19">
        <v>3180.26</v>
      </c>
      <c r="Q51" s="19">
        <v>38.24</v>
      </c>
      <c r="R51" s="19">
        <v>0.03</v>
      </c>
      <c r="S51" s="19">
        <v>-0.06</v>
      </c>
      <c r="T51" s="19">
        <v>0.54</v>
      </c>
      <c r="U51" s="19">
        <v>-0.35</v>
      </c>
      <c r="V51" s="19">
        <v>-0.39</v>
      </c>
      <c r="W51" s="19">
        <v>0.15</v>
      </c>
      <c r="X51" s="19">
        <v>0.39</v>
      </c>
      <c r="Y51" s="19">
        <v>-0.36</v>
      </c>
      <c r="Z51" s="19">
        <v>2.6</v>
      </c>
      <c r="AA51" s="19">
        <v>69.59</v>
      </c>
      <c r="AB51" s="19">
        <v>38.64</v>
      </c>
      <c r="AC51" s="19">
        <v>9.19</v>
      </c>
      <c r="AD51" s="19">
        <v>3252.07</v>
      </c>
      <c r="AE51" s="19">
        <v>39.1</v>
      </c>
      <c r="AF51" s="19">
        <v>1.96</v>
      </c>
      <c r="AG51" s="19">
        <v>1.83</v>
      </c>
      <c r="AH51" s="19">
        <v>0.55000000000000004</v>
      </c>
      <c r="AI51" s="19">
        <v>0.01</v>
      </c>
      <c r="AJ51" s="19">
        <v>0.82</v>
      </c>
      <c r="AK51" s="19">
        <v>0.44</v>
      </c>
      <c r="AL51" s="19">
        <v>0.97</v>
      </c>
      <c r="AM51" s="19">
        <v>0.99</v>
      </c>
      <c r="AN51" s="19">
        <v>2.95</v>
      </c>
      <c r="AO51" s="19">
        <v>70.09</v>
      </c>
      <c r="AP51" s="19">
        <v>38.64</v>
      </c>
      <c r="AQ51" s="19">
        <v>9.19</v>
      </c>
      <c r="AR51" s="51">
        <v>3215.27</v>
      </c>
      <c r="AS51" s="51">
        <v>38.659999999999997</v>
      </c>
      <c r="AT51" s="51">
        <v>0.84</v>
      </c>
      <c r="AU51" s="51">
        <v>0.79</v>
      </c>
      <c r="AV51" s="51">
        <v>0.55000000000000004</v>
      </c>
      <c r="AW51" s="51">
        <v>-0.13</v>
      </c>
      <c r="AX51" s="51">
        <v>0.37</v>
      </c>
      <c r="AY51" s="51">
        <v>0.54</v>
      </c>
      <c r="AZ51" s="51">
        <v>0.26</v>
      </c>
      <c r="BA51" s="51">
        <v>2.8</v>
      </c>
      <c r="BB51" s="51">
        <v>69.8</v>
      </c>
      <c r="BC51" s="51">
        <v>38.6</v>
      </c>
      <c r="BD51" s="51">
        <v>9.1999999999999993</v>
      </c>
      <c r="BE51" s="51">
        <v>3184.7</v>
      </c>
      <c r="BF51" s="51">
        <v>38.29</v>
      </c>
      <c r="BG51" s="51">
        <v>0.35</v>
      </c>
      <c r="BH51" s="51">
        <v>0.53</v>
      </c>
      <c r="BI51" s="51">
        <v>0.54</v>
      </c>
      <c r="BJ51" s="51">
        <v>-0.31</v>
      </c>
      <c r="BK51" s="51">
        <v>0.19</v>
      </c>
      <c r="BL51" s="51">
        <v>0.25</v>
      </c>
      <c r="BM51" s="51">
        <v>-0.06</v>
      </c>
      <c r="BN51" s="51">
        <v>2.6</v>
      </c>
      <c r="BO51" s="51">
        <v>69.599999999999994</v>
      </c>
      <c r="BP51" s="51">
        <v>38.6</v>
      </c>
      <c r="BQ51" s="51">
        <v>9.1999999999999993</v>
      </c>
      <c r="BR51" s="51">
        <v>3231.05</v>
      </c>
      <c r="BS51" s="51">
        <v>38.85</v>
      </c>
      <c r="BT51" s="51">
        <v>1.79</v>
      </c>
      <c r="BU51" s="51">
        <v>1.07</v>
      </c>
      <c r="BV51" s="51">
        <v>0.55000000000000004</v>
      </c>
      <c r="BW51" s="51">
        <v>0.06</v>
      </c>
      <c r="BX51" s="51">
        <v>0.59</v>
      </c>
      <c r="BY51" s="51">
        <v>0.84</v>
      </c>
      <c r="BZ51" s="51">
        <v>1.22</v>
      </c>
      <c r="CA51" s="51">
        <v>3</v>
      </c>
      <c r="CB51" s="51">
        <v>70.099999999999994</v>
      </c>
      <c r="CC51" s="51">
        <v>38.64</v>
      </c>
      <c r="CD51" s="51">
        <v>9.19</v>
      </c>
      <c r="CE51" s="51">
        <v>3550.96</v>
      </c>
      <c r="CF51" s="51">
        <v>42.73</v>
      </c>
      <c r="CG51" s="51">
        <v>1.29</v>
      </c>
      <c r="CH51" s="51">
        <v>0.95</v>
      </c>
      <c r="CI51" s="51">
        <v>0.55000000000000004</v>
      </c>
      <c r="CJ51" s="51">
        <v>-0.05</v>
      </c>
      <c r="CK51" s="51">
        <v>0.45</v>
      </c>
      <c r="CL51" s="51">
        <v>0.93</v>
      </c>
      <c r="CM51" s="51">
        <v>0.35</v>
      </c>
      <c r="CN51" s="51">
        <v>2.66</v>
      </c>
      <c r="CO51" s="51">
        <v>73.83</v>
      </c>
      <c r="CP51" s="51">
        <v>38.659999999999997</v>
      </c>
      <c r="CQ51" s="51">
        <v>9.15</v>
      </c>
      <c r="CR51" s="51">
        <v>3519.71</v>
      </c>
      <c r="CS51" s="51">
        <v>42.36</v>
      </c>
      <c r="CT51" s="51">
        <v>0.85</v>
      </c>
      <c r="CU51" s="51">
        <v>0.67</v>
      </c>
      <c r="CV51" s="51">
        <v>0.55000000000000004</v>
      </c>
      <c r="CW51" s="51">
        <v>-0.2</v>
      </c>
      <c r="CX51" s="51">
        <v>0.21</v>
      </c>
      <c r="CY51" s="51">
        <v>0.72</v>
      </c>
      <c r="CZ51" s="51">
        <v>0</v>
      </c>
      <c r="DA51" s="51">
        <v>2.54</v>
      </c>
      <c r="DB51" s="51">
        <v>73.69</v>
      </c>
      <c r="DC51" s="51">
        <v>38.659999999999997</v>
      </c>
      <c r="DD51" s="51">
        <v>9.15</v>
      </c>
      <c r="DE51" s="51">
        <v>3566.67</v>
      </c>
      <c r="DF51" s="51">
        <v>42.92</v>
      </c>
      <c r="DG51" s="51">
        <v>2.17</v>
      </c>
      <c r="DH51" s="51">
        <v>1.25</v>
      </c>
      <c r="DI51" s="51">
        <v>0.56000000000000005</v>
      </c>
      <c r="DJ51" s="51">
        <v>0.08</v>
      </c>
      <c r="DK51" s="51">
        <v>0.73</v>
      </c>
      <c r="DL51" s="51">
        <v>1.1499999999999999</v>
      </c>
      <c r="DM51" s="51">
        <v>1.21</v>
      </c>
      <c r="DN51" s="51">
        <v>2.88</v>
      </c>
      <c r="DO51" s="51">
        <v>74.010000000000005</v>
      </c>
      <c r="DP51" s="51">
        <v>38.659999999999997</v>
      </c>
      <c r="DQ51" s="51">
        <v>9.15</v>
      </c>
    </row>
    <row r="52" spans="1:121" s="51" customFormat="1">
      <c r="A52" s="16">
        <v>2020</v>
      </c>
      <c r="B52" s="19">
        <v>3238.49</v>
      </c>
      <c r="C52" s="19">
        <v>38.950000000000003</v>
      </c>
      <c r="D52" s="19">
        <v>-3.88</v>
      </c>
      <c r="E52" s="19">
        <v>0.59</v>
      </c>
      <c r="F52" s="19">
        <v>0.48</v>
      </c>
      <c r="G52" s="19">
        <v>-0.4</v>
      </c>
      <c r="H52" s="19">
        <v>0.22</v>
      </c>
      <c r="I52" s="19">
        <v>0.28999999999999998</v>
      </c>
      <c r="J52" s="19">
        <v>-2.02</v>
      </c>
      <c r="K52" s="19">
        <v>-1.87</v>
      </c>
      <c r="L52" s="19">
        <v>2.52</v>
      </c>
      <c r="M52" s="19">
        <v>69.64</v>
      </c>
      <c r="N52" s="19">
        <v>38.49</v>
      </c>
      <c r="O52" s="19">
        <v>9.0299999999999994</v>
      </c>
      <c r="P52" s="19">
        <v>3193.25</v>
      </c>
      <c r="Q52" s="19">
        <v>38.4</v>
      </c>
      <c r="R52" s="19">
        <v>-4.4800000000000004</v>
      </c>
      <c r="S52" s="19">
        <v>-0.39</v>
      </c>
      <c r="T52" s="19">
        <v>0.47</v>
      </c>
      <c r="U52" s="19">
        <v>-0.59</v>
      </c>
      <c r="V52" s="19">
        <v>-0.39</v>
      </c>
      <c r="W52" s="19">
        <v>0.13</v>
      </c>
      <c r="X52" s="19">
        <v>-2.4</v>
      </c>
      <c r="Y52" s="19">
        <v>-2.08</v>
      </c>
      <c r="Z52" s="19">
        <v>2.37</v>
      </c>
      <c r="AA52" s="19">
        <v>69.41</v>
      </c>
      <c r="AB52" s="19">
        <v>38.49</v>
      </c>
      <c r="AC52" s="19">
        <v>9.0299999999999994</v>
      </c>
      <c r="AD52" s="19">
        <v>3277.7</v>
      </c>
      <c r="AE52" s="19">
        <v>39.42</v>
      </c>
      <c r="AF52" s="19">
        <v>-2.38</v>
      </c>
      <c r="AG52" s="19">
        <v>1.55</v>
      </c>
      <c r="AH52" s="19">
        <v>0.48</v>
      </c>
      <c r="AI52" s="19">
        <v>-0.19</v>
      </c>
      <c r="AJ52" s="19">
        <v>0.83</v>
      </c>
      <c r="AK52" s="19">
        <v>0.44</v>
      </c>
      <c r="AL52" s="19">
        <v>-1.7</v>
      </c>
      <c r="AM52" s="19">
        <v>-0.69</v>
      </c>
      <c r="AN52" s="19">
        <v>2.82</v>
      </c>
      <c r="AO52" s="19">
        <v>69.989999999999995</v>
      </c>
      <c r="AP52" s="19">
        <v>38.49</v>
      </c>
      <c r="AQ52" s="19">
        <v>9.0299999999999994</v>
      </c>
      <c r="AR52" s="51">
        <v>3228.7</v>
      </c>
      <c r="AS52" s="51">
        <v>38.83</v>
      </c>
      <c r="AT52" s="51">
        <v>-3.43</v>
      </c>
      <c r="AU52" s="51">
        <v>0.44</v>
      </c>
      <c r="AV52" s="51">
        <v>0.48</v>
      </c>
      <c r="AW52" s="51">
        <v>-0.34</v>
      </c>
      <c r="AX52" s="51">
        <v>0.31</v>
      </c>
      <c r="AY52" s="51">
        <v>-2.59</v>
      </c>
      <c r="AZ52" s="51">
        <v>-0.86</v>
      </c>
      <c r="BA52" s="51">
        <v>2.6</v>
      </c>
      <c r="BB52" s="51">
        <v>69.599999999999994</v>
      </c>
      <c r="BC52" s="51">
        <v>38.5</v>
      </c>
      <c r="BD52" s="51">
        <v>9</v>
      </c>
      <c r="BE52" s="51">
        <v>3199.24</v>
      </c>
      <c r="BF52" s="51">
        <v>38.47</v>
      </c>
      <c r="BG52" s="51">
        <v>-4.01</v>
      </c>
      <c r="BH52" s="51">
        <v>0.15</v>
      </c>
      <c r="BI52" s="51">
        <v>0.47</v>
      </c>
      <c r="BJ52" s="51">
        <v>-0.54</v>
      </c>
      <c r="BK52" s="51">
        <v>0.09</v>
      </c>
      <c r="BL52" s="51">
        <v>-2.95</v>
      </c>
      <c r="BM52" s="51">
        <v>-1.26</v>
      </c>
      <c r="BN52" s="51">
        <v>2.4</v>
      </c>
      <c r="BO52" s="51">
        <v>69.400000000000006</v>
      </c>
      <c r="BP52" s="51">
        <v>38.5</v>
      </c>
      <c r="BQ52" s="51">
        <v>9</v>
      </c>
      <c r="BR52" s="51">
        <v>3247.78</v>
      </c>
      <c r="BS52" s="51">
        <v>39.06</v>
      </c>
      <c r="BT52" s="51">
        <v>-2.52</v>
      </c>
      <c r="BU52" s="51">
        <v>0.74</v>
      </c>
      <c r="BV52" s="51">
        <v>0.48</v>
      </c>
      <c r="BW52" s="51">
        <v>-0.15</v>
      </c>
      <c r="BX52" s="51">
        <v>0.54</v>
      </c>
      <c r="BY52" s="51">
        <v>-2.27</v>
      </c>
      <c r="BZ52" s="51">
        <v>0.03</v>
      </c>
      <c r="CA52" s="51">
        <v>2.9</v>
      </c>
      <c r="CB52" s="51">
        <v>70</v>
      </c>
      <c r="CC52" s="51">
        <v>38.5</v>
      </c>
      <c r="CD52" s="51">
        <v>9.0299999999999994</v>
      </c>
      <c r="CE52" s="51">
        <v>3571.93</v>
      </c>
      <c r="CF52" s="51">
        <v>42.95</v>
      </c>
      <c r="CG52" s="51">
        <v>-3.45</v>
      </c>
      <c r="CH52" s="51">
        <v>0.61</v>
      </c>
      <c r="CI52" s="51">
        <v>0.48</v>
      </c>
      <c r="CJ52" s="51">
        <v>-0.14000000000000001</v>
      </c>
      <c r="CK52" s="51">
        <v>0.27</v>
      </c>
      <c r="CL52" s="51">
        <v>-2.25</v>
      </c>
      <c r="CM52" s="51">
        <v>-1.21</v>
      </c>
      <c r="CN52" s="51">
        <v>2.44</v>
      </c>
      <c r="CO52" s="51">
        <v>74.040000000000006</v>
      </c>
      <c r="CP52" s="51">
        <v>38.590000000000003</v>
      </c>
      <c r="CQ52" s="51">
        <v>8.98</v>
      </c>
      <c r="CR52" s="51">
        <v>3538.75</v>
      </c>
      <c r="CS52" s="51">
        <v>42.55</v>
      </c>
      <c r="CT52" s="51">
        <v>-4.03</v>
      </c>
      <c r="CU52" s="51">
        <v>0.2</v>
      </c>
      <c r="CV52" s="51">
        <v>0.47</v>
      </c>
      <c r="CW52" s="51">
        <v>-0.28999999999999998</v>
      </c>
      <c r="CX52" s="51">
        <v>-0.11</v>
      </c>
      <c r="CY52" s="51">
        <v>-2.4900000000000002</v>
      </c>
      <c r="CZ52" s="51">
        <v>-1.72</v>
      </c>
      <c r="DA52" s="51">
        <v>2.2999999999999998</v>
      </c>
      <c r="DB52" s="51">
        <v>73.91</v>
      </c>
      <c r="DC52" s="51">
        <v>38.590000000000003</v>
      </c>
      <c r="DD52" s="51">
        <v>8.98</v>
      </c>
      <c r="DE52" s="51">
        <v>3593.24</v>
      </c>
      <c r="DF52" s="51">
        <v>43.21</v>
      </c>
      <c r="DG52" s="51">
        <v>-2.5099999999999998</v>
      </c>
      <c r="DH52" s="51">
        <v>1.01</v>
      </c>
      <c r="DI52" s="51">
        <v>0.49</v>
      </c>
      <c r="DJ52" s="51">
        <v>0.01</v>
      </c>
      <c r="DK52" s="51">
        <v>0.64</v>
      </c>
      <c r="DL52" s="51">
        <v>-2</v>
      </c>
      <c r="DM52" s="51">
        <v>-0.3</v>
      </c>
      <c r="DN52" s="51">
        <v>2.72</v>
      </c>
      <c r="DO52" s="51">
        <v>74.22</v>
      </c>
      <c r="DP52" s="51">
        <v>38.590000000000003</v>
      </c>
      <c r="DQ52" s="51">
        <v>8.98</v>
      </c>
    </row>
    <row r="53" spans="1:121" s="51" customFormat="1">
      <c r="A53" s="16">
        <v>2021</v>
      </c>
      <c r="B53" s="19">
        <v>3251.23</v>
      </c>
      <c r="C53" s="19">
        <v>39.06</v>
      </c>
      <c r="D53" s="19">
        <v>-1.26</v>
      </c>
      <c r="E53" s="19">
        <v>0.4</v>
      </c>
      <c r="F53" s="19">
        <v>0.37</v>
      </c>
      <c r="G53" s="19">
        <v>-0.48</v>
      </c>
      <c r="H53" s="19">
        <v>0.22</v>
      </c>
      <c r="I53" s="19">
        <v>0.28999999999999998</v>
      </c>
      <c r="J53" s="19">
        <v>-1.32</v>
      </c>
      <c r="K53" s="19">
        <v>0.05</v>
      </c>
      <c r="L53" s="19">
        <v>2.4500000000000002</v>
      </c>
      <c r="M53" s="19">
        <v>69.55</v>
      </c>
      <c r="N53" s="19">
        <v>38.47</v>
      </c>
      <c r="O53" s="19">
        <v>8.8000000000000007</v>
      </c>
      <c r="P53" s="19">
        <v>3199.49</v>
      </c>
      <c r="Q53" s="19">
        <v>38.44</v>
      </c>
      <c r="R53" s="19">
        <v>-1.84</v>
      </c>
      <c r="S53" s="19">
        <v>-0.62</v>
      </c>
      <c r="T53" s="19">
        <v>0.36</v>
      </c>
      <c r="U53" s="19">
        <v>-0.71</v>
      </c>
      <c r="V53" s="19">
        <v>-0.39</v>
      </c>
      <c r="W53" s="19">
        <v>0.1</v>
      </c>
      <c r="X53" s="19">
        <v>-1.77</v>
      </c>
      <c r="Y53" s="19">
        <v>-7.0000000000000007E-2</v>
      </c>
      <c r="Z53" s="19">
        <v>2.19</v>
      </c>
      <c r="AA53" s="19">
        <v>69.2</v>
      </c>
      <c r="AB53" s="19">
        <v>38.47</v>
      </c>
      <c r="AC53" s="19">
        <v>8.8000000000000007</v>
      </c>
      <c r="AD53" s="19">
        <v>3297.82</v>
      </c>
      <c r="AE53" s="19">
        <v>39.619999999999997</v>
      </c>
      <c r="AF53" s="19">
        <v>0.48</v>
      </c>
      <c r="AG53" s="19">
        <v>1.4</v>
      </c>
      <c r="AH53" s="19">
        <v>0.38</v>
      </c>
      <c r="AI53" s="19">
        <v>-0.25</v>
      </c>
      <c r="AJ53" s="19">
        <v>0.83</v>
      </c>
      <c r="AK53" s="19">
        <v>0.43</v>
      </c>
      <c r="AL53" s="19">
        <v>-0.89</v>
      </c>
      <c r="AM53" s="19">
        <v>1.38</v>
      </c>
      <c r="AN53" s="19">
        <v>2.79</v>
      </c>
      <c r="AO53" s="19">
        <v>69.89</v>
      </c>
      <c r="AP53" s="19">
        <v>38.47</v>
      </c>
      <c r="AQ53" s="19">
        <v>8.8000000000000007</v>
      </c>
      <c r="AR53" s="51">
        <v>3237.77</v>
      </c>
      <c r="AS53" s="51">
        <v>38.9</v>
      </c>
      <c r="AT53" s="51">
        <v>-0.64</v>
      </c>
      <c r="AU53" s="51">
        <v>0.3</v>
      </c>
      <c r="AV53" s="51">
        <v>0.37</v>
      </c>
      <c r="AW53" s="51">
        <v>-0.39</v>
      </c>
      <c r="AX53" s="51">
        <v>0.32</v>
      </c>
      <c r="AY53" s="51">
        <v>-1.44</v>
      </c>
      <c r="AZ53" s="51">
        <v>0.78</v>
      </c>
      <c r="BA53" s="51">
        <v>2.5</v>
      </c>
      <c r="BB53" s="51">
        <v>69.5</v>
      </c>
      <c r="BC53" s="51">
        <v>38.5</v>
      </c>
      <c r="BD53" s="51">
        <v>8.8000000000000007</v>
      </c>
      <c r="BE53" s="51">
        <v>3209.17</v>
      </c>
      <c r="BF53" s="51">
        <v>38.549999999999997</v>
      </c>
      <c r="BG53" s="51">
        <v>-1.31</v>
      </c>
      <c r="BH53" s="51">
        <v>-0.01</v>
      </c>
      <c r="BI53" s="51">
        <v>0.36</v>
      </c>
      <c r="BJ53" s="51">
        <v>-0.61</v>
      </c>
      <c r="BK53" s="51">
        <v>0.1</v>
      </c>
      <c r="BL53" s="51">
        <v>-1.85</v>
      </c>
      <c r="BM53" s="51">
        <v>0.28999999999999998</v>
      </c>
      <c r="BN53" s="51">
        <v>2.2000000000000002</v>
      </c>
      <c r="BO53" s="51">
        <v>69.2</v>
      </c>
      <c r="BP53" s="51">
        <v>38.5</v>
      </c>
      <c r="BQ53" s="51">
        <v>8.8000000000000007</v>
      </c>
      <c r="BR53" s="51">
        <v>3260.05</v>
      </c>
      <c r="BS53" s="51">
        <v>39.17</v>
      </c>
      <c r="BT53" s="51">
        <v>0.25</v>
      </c>
      <c r="BU53" s="51">
        <v>0.62</v>
      </c>
      <c r="BV53" s="51">
        <v>0.37</v>
      </c>
      <c r="BW53" s="51">
        <v>-0.18</v>
      </c>
      <c r="BX53" s="51">
        <v>0.56000000000000005</v>
      </c>
      <c r="BY53" s="51">
        <v>-1.03</v>
      </c>
      <c r="BZ53" s="51">
        <v>1.6</v>
      </c>
      <c r="CA53" s="51">
        <v>2.8</v>
      </c>
      <c r="CB53" s="51">
        <v>69.900000000000006</v>
      </c>
      <c r="CC53" s="51">
        <v>38.5</v>
      </c>
      <c r="CD53" s="51">
        <v>8.8000000000000007</v>
      </c>
      <c r="CE53" s="51">
        <v>3590.63</v>
      </c>
      <c r="CF53" s="51">
        <v>43.16</v>
      </c>
      <c r="CG53" s="51">
        <v>-0.4</v>
      </c>
      <c r="CH53" s="51">
        <v>0.52</v>
      </c>
      <c r="CI53" s="51">
        <v>0.38</v>
      </c>
      <c r="CJ53" s="51">
        <v>-0.21</v>
      </c>
      <c r="CK53" s="51">
        <v>0.35</v>
      </c>
      <c r="CL53" s="51">
        <v>-0.54</v>
      </c>
      <c r="CM53" s="51">
        <v>0.13</v>
      </c>
      <c r="CN53" s="51">
        <v>2.37</v>
      </c>
      <c r="CO53" s="51">
        <v>74.22</v>
      </c>
      <c r="CP53" s="51">
        <v>38.619999999999997</v>
      </c>
      <c r="CQ53" s="51">
        <v>8.77</v>
      </c>
      <c r="CR53" s="51">
        <v>3553.55</v>
      </c>
      <c r="CS53" s="51">
        <v>42.71</v>
      </c>
      <c r="CT53" s="51">
        <v>-1.18</v>
      </c>
      <c r="CU53" s="51">
        <v>0.09</v>
      </c>
      <c r="CV53" s="51">
        <v>0.37</v>
      </c>
      <c r="CW53" s="51">
        <v>-0.37</v>
      </c>
      <c r="CX53" s="51">
        <v>-0.04</v>
      </c>
      <c r="CY53" s="51">
        <v>-0.82</v>
      </c>
      <c r="CZ53" s="51">
        <v>-0.59</v>
      </c>
      <c r="DA53" s="51">
        <v>2.12</v>
      </c>
      <c r="DB53" s="51">
        <v>74.09</v>
      </c>
      <c r="DC53" s="51">
        <v>38.619999999999997</v>
      </c>
      <c r="DD53" s="51">
        <v>8.77</v>
      </c>
      <c r="DE53" s="51">
        <v>3618.9</v>
      </c>
      <c r="DF53" s="51">
        <v>43.5</v>
      </c>
      <c r="DG53" s="51">
        <v>0.63</v>
      </c>
      <c r="DH53" s="51">
        <v>1.03</v>
      </c>
      <c r="DI53" s="51">
        <v>0.38</v>
      </c>
      <c r="DJ53" s="51">
        <v>-0.05</v>
      </c>
      <c r="DK53" s="51">
        <v>0.84</v>
      </c>
      <c r="DL53" s="51">
        <v>-0.26</v>
      </c>
      <c r="DM53" s="51">
        <v>1.1499999999999999</v>
      </c>
      <c r="DN53" s="51">
        <v>2.69</v>
      </c>
      <c r="DO53" s="51">
        <v>74.38</v>
      </c>
      <c r="DP53" s="51">
        <v>38.619999999999997</v>
      </c>
      <c r="DQ53" s="51">
        <v>8.77</v>
      </c>
    </row>
    <row r="54" spans="1:121" s="51" customFormat="1">
      <c r="A54" s="16">
        <v>2022</v>
      </c>
      <c r="B54" s="19">
        <v>3264.59</v>
      </c>
      <c r="C54" s="19">
        <v>38.75</v>
      </c>
      <c r="D54" s="19">
        <v>0.04</v>
      </c>
      <c r="E54" s="19">
        <v>0.43</v>
      </c>
      <c r="F54" s="19">
        <v>0.36</v>
      </c>
      <c r="G54" s="19">
        <v>-0.43</v>
      </c>
      <c r="H54" s="19">
        <v>0.22</v>
      </c>
      <c r="I54" s="19">
        <v>0.28000000000000003</v>
      </c>
      <c r="J54" s="19">
        <v>-0.01</v>
      </c>
      <c r="K54" s="19">
        <v>0.05</v>
      </c>
      <c r="L54" s="19">
        <v>2.4300000000000002</v>
      </c>
      <c r="M54" s="19">
        <v>69.53</v>
      </c>
      <c r="N54" s="19">
        <v>38.659999999999997</v>
      </c>
      <c r="O54" s="19">
        <v>8.58</v>
      </c>
      <c r="P54" s="19">
        <v>3205.51</v>
      </c>
      <c r="Q54" s="19">
        <v>38.049999999999997</v>
      </c>
      <c r="R54" s="19">
        <v>-0.68</v>
      </c>
      <c r="S54" s="19">
        <v>-0.66</v>
      </c>
      <c r="T54" s="19">
        <v>0.35</v>
      </c>
      <c r="U54" s="19">
        <v>-0.7</v>
      </c>
      <c r="V54" s="19">
        <v>-0.39</v>
      </c>
      <c r="W54" s="19">
        <v>0.08</v>
      </c>
      <c r="X54" s="19">
        <v>-0.56999999999999995</v>
      </c>
      <c r="Y54" s="19">
        <v>-0.11</v>
      </c>
      <c r="Z54" s="19">
        <v>2.0699999999999998</v>
      </c>
      <c r="AA54" s="19">
        <v>68.98</v>
      </c>
      <c r="AB54" s="19">
        <v>38.659999999999997</v>
      </c>
      <c r="AC54" s="19">
        <v>8.58</v>
      </c>
      <c r="AD54" s="19">
        <v>3320.31</v>
      </c>
      <c r="AE54" s="19">
        <v>39.409999999999997</v>
      </c>
      <c r="AF54" s="19">
        <v>2.04</v>
      </c>
      <c r="AG54" s="19">
        <v>1.48</v>
      </c>
      <c r="AH54" s="19">
        <v>0.36</v>
      </c>
      <c r="AI54" s="19">
        <v>-0.16</v>
      </c>
      <c r="AJ54" s="19">
        <v>0.84</v>
      </c>
      <c r="AK54" s="19">
        <v>0.43</v>
      </c>
      <c r="AL54" s="19">
        <v>0.56999999999999995</v>
      </c>
      <c r="AM54" s="19">
        <v>1.46</v>
      </c>
      <c r="AN54" s="19">
        <v>2.79</v>
      </c>
      <c r="AO54" s="19">
        <v>69.86</v>
      </c>
      <c r="AP54" s="19">
        <v>38.659999999999997</v>
      </c>
      <c r="AQ54" s="19">
        <v>8.58</v>
      </c>
      <c r="AR54" s="51">
        <v>3275.95</v>
      </c>
      <c r="AS54" s="51">
        <v>38.83</v>
      </c>
      <c r="AT54" s="51">
        <v>-0.03</v>
      </c>
      <c r="AU54" s="51">
        <v>1.19</v>
      </c>
      <c r="AV54" s="51">
        <v>0.36</v>
      </c>
      <c r="AW54" s="51">
        <v>0.56999999999999995</v>
      </c>
      <c r="AX54" s="51">
        <v>0.26</v>
      </c>
      <c r="AY54" s="51">
        <v>-0.35</v>
      </c>
      <c r="AZ54" s="51">
        <v>0.28000000000000003</v>
      </c>
      <c r="BA54" s="51">
        <v>2.4</v>
      </c>
      <c r="BB54" s="51">
        <v>69.599999999999994</v>
      </c>
      <c r="BC54" s="51">
        <v>38.700000000000003</v>
      </c>
      <c r="BD54" s="51">
        <v>8.6</v>
      </c>
      <c r="BE54" s="51">
        <v>3246.72</v>
      </c>
      <c r="BF54" s="51">
        <v>38.49</v>
      </c>
      <c r="BG54" s="51">
        <v>-0.81</v>
      </c>
      <c r="BH54" s="51">
        <v>0.84</v>
      </c>
      <c r="BI54" s="51">
        <v>0.35</v>
      </c>
      <c r="BJ54" s="51">
        <v>0.31</v>
      </c>
      <c r="BK54" s="51">
        <v>0.03</v>
      </c>
      <c r="BL54" s="51">
        <v>-0.79</v>
      </c>
      <c r="BM54" s="51">
        <v>-0.32</v>
      </c>
      <c r="BN54" s="51">
        <v>2</v>
      </c>
      <c r="BO54" s="51">
        <v>69.099999999999994</v>
      </c>
      <c r="BP54" s="51">
        <v>38.700000000000003</v>
      </c>
      <c r="BQ54" s="51">
        <v>8.6</v>
      </c>
      <c r="BR54" s="51">
        <v>3301.65</v>
      </c>
      <c r="BS54" s="51">
        <v>39.14</v>
      </c>
      <c r="BT54" s="51">
        <v>0.86</v>
      </c>
      <c r="BU54" s="51">
        <v>1.53</v>
      </c>
      <c r="BV54" s="51">
        <v>0.36</v>
      </c>
      <c r="BW54" s="51">
        <v>0.81</v>
      </c>
      <c r="BX54" s="51">
        <v>0.51</v>
      </c>
      <c r="BY54" s="51">
        <v>0.22</v>
      </c>
      <c r="BZ54" s="51">
        <v>1.04</v>
      </c>
      <c r="CA54" s="51">
        <v>2.8</v>
      </c>
      <c r="CB54" s="51">
        <v>69.900000000000006</v>
      </c>
      <c r="CC54" s="51">
        <v>38.75</v>
      </c>
      <c r="CD54" s="51">
        <v>8.57</v>
      </c>
      <c r="CE54" s="51">
        <v>3617.64</v>
      </c>
      <c r="CF54" s="51">
        <v>43.17</v>
      </c>
      <c r="CG54" s="51">
        <v>0.21</v>
      </c>
      <c r="CH54" s="51">
        <v>0.74</v>
      </c>
      <c r="CI54" s="51">
        <v>0.38</v>
      </c>
      <c r="CJ54" s="51">
        <v>0.17</v>
      </c>
      <c r="CK54" s="51">
        <v>0.19</v>
      </c>
      <c r="CL54" s="51">
        <v>0.11</v>
      </c>
      <c r="CM54" s="51">
        <v>0.08</v>
      </c>
      <c r="CN54" s="51">
        <v>2.34</v>
      </c>
      <c r="CO54" s="51">
        <v>74.36</v>
      </c>
      <c r="CP54" s="51">
        <v>38.909999999999997</v>
      </c>
      <c r="CQ54" s="51">
        <v>8.5299999999999994</v>
      </c>
      <c r="CR54" s="51">
        <v>3581.49</v>
      </c>
      <c r="CS54" s="51">
        <v>42.74</v>
      </c>
      <c r="CT54" s="51">
        <v>-0.45</v>
      </c>
      <c r="CU54" s="51">
        <v>0.34</v>
      </c>
      <c r="CV54" s="51">
        <v>0.37</v>
      </c>
      <c r="CW54" s="51">
        <v>0.01</v>
      </c>
      <c r="CX54" s="51">
        <v>-0.18</v>
      </c>
      <c r="CY54" s="51">
        <v>-0.19</v>
      </c>
      <c r="CZ54" s="51">
        <v>-0.49</v>
      </c>
      <c r="DA54" s="51">
        <v>1.99</v>
      </c>
      <c r="DB54" s="51">
        <v>74.239999999999995</v>
      </c>
      <c r="DC54" s="51">
        <v>38.909999999999997</v>
      </c>
      <c r="DD54" s="51">
        <v>8.5299999999999994</v>
      </c>
      <c r="DE54" s="51">
        <v>3641.78</v>
      </c>
      <c r="DF54" s="51">
        <v>43.46</v>
      </c>
      <c r="DG54" s="51">
        <v>1.21</v>
      </c>
      <c r="DH54" s="51">
        <v>1.1200000000000001</v>
      </c>
      <c r="DI54" s="51">
        <v>0.39</v>
      </c>
      <c r="DJ54" s="51">
        <v>0.34</v>
      </c>
      <c r="DK54" s="51">
        <v>0.53</v>
      </c>
      <c r="DL54" s="51">
        <v>0.38</v>
      </c>
      <c r="DM54" s="51">
        <v>1.08</v>
      </c>
      <c r="DN54" s="51">
        <v>2.69</v>
      </c>
      <c r="DO54" s="51">
        <v>74.48</v>
      </c>
      <c r="DP54" s="51">
        <v>38.909999999999997</v>
      </c>
      <c r="DQ54" s="51">
        <v>8.5299999999999994</v>
      </c>
    </row>
    <row r="55" spans="1:121" s="51" customFormat="1">
      <c r="A55" s="16">
        <v>2023</v>
      </c>
      <c r="B55" s="19">
        <v>3287.15</v>
      </c>
      <c r="C55" s="19">
        <v>38.909999999999997</v>
      </c>
      <c r="D55" s="19">
        <v>-1.25</v>
      </c>
      <c r="E55" s="19">
        <v>0.69</v>
      </c>
      <c r="F55" s="19">
        <v>0.39</v>
      </c>
      <c r="G55" s="19">
        <v>-0.2</v>
      </c>
      <c r="H55" s="19">
        <v>0.22</v>
      </c>
      <c r="I55" s="19">
        <v>0.28000000000000003</v>
      </c>
      <c r="J55" s="19">
        <v>0.35</v>
      </c>
      <c r="K55" s="19">
        <v>-1.59</v>
      </c>
      <c r="L55" s="19">
        <v>2.4</v>
      </c>
      <c r="M55" s="19">
        <v>69.42</v>
      </c>
      <c r="N55" s="19">
        <v>38.74</v>
      </c>
      <c r="O55" s="19">
        <v>8.48</v>
      </c>
      <c r="P55" s="19">
        <v>3217.82</v>
      </c>
      <c r="Q55" s="19">
        <v>38.090000000000003</v>
      </c>
      <c r="R55" s="19">
        <v>-2.34</v>
      </c>
      <c r="S55" s="19">
        <v>-0.54</v>
      </c>
      <c r="T55" s="19">
        <v>0.38</v>
      </c>
      <c r="U55" s="19">
        <v>-0.59</v>
      </c>
      <c r="V55" s="19">
        <v>-0.4</v>
      </c>
      <c r="W55" s="19">
        <v>0.06</v>
      </c>
      <c r="X55" s="19">
        <v>-0.44</v>
      </c>
      <c r="Y55" s="19">
        <v>-1.9</v>
      </c>
      <c r="Z55" s="19">
        <v>1.93</v>
      </c>
      <c r="AA55" s="19">
        <v>68.709999999999994</v>
      </c>
      <c r="AB55" s="19">
        <v>38.159999999999997</v>
      </c>
      <c r="AC55" s="19">
        <v>8.0500000000000007</v>
      </c>
      <c r="AD55" s="19">
        <v>3353.55</v>
      </c>
      <c r="AE55" s="19">
        <v>39.700000000000003</v>
      </c>
      <c r="AF55" s="19">
        <v>1.03</v>
      </c>
      <c r="AG55" s="19">
        <v>1.89</v>
      </c>
      <c r="AH55" s="19">
        <v>0.39</v>
      </c>
      <c r="AI55" s="19">
        <v>0.19</v>
      </c>
      <c r="AJ55" s="19">
        <v>0.85</v>
      </c>
      <c r="AK55" s="19">
        <v>0.45</v>
      </c>
      <c r="AL55" s="19">
        <v>1.1599999999999999</v>
      </c>
      <c r="AM55" s="19">
        <v>-0.13</v>
      </c>
      <c r="AN55" s="19">
        <v>2.76</v>
      </c>
      <c r="AO55" s="19">
        <v>69.900000000000006</v>
      </c>
      <c r="AP55" s="19">
        <v>39.32</v>
      </c>
      <c r="AQ55" s="19">
        <v>8.91</v>
      </c>
      <c r="AR55" s="51">
        <v>3306.82</v>
      </c>
      <c r="AS55" s="51">
        <v>39.04</v>
      </c>
      <c r="AT55" s="51">
        <v>-1.17</v>
      </c>
      <c r="AU55" s="51">
        <v>0.95</v>
      </c>
      <c r="AV55" s="51">
        <v>0.36</v>
      </c>
      <c r="AW55" s="51">
        <v>0.32</v>
      </c>
      <c r="AX55" s="51">
        <v>0.27</v>
      </c>
      <c r="AY55" s="51">
        <v>-0.13</v>
      </c>
      <c r="AZ55" s="51">
        <v>-1.05</v>
      </c>
      <c r="BA55" s="51">
        <v>2.2999999999999998</v>
      </c>
      <c r="BB55" s="51">
        <v>69.900000000000006</v>
      </c>
      <c r="BC55" s="51">
        <v>39</v>
      </c>
      <c r="BD55" s="51">
        <v>8.4</v>
      </c>
      <c r="BE55" s="51">
        <v>3273.73</v>
      </c>
      <c r="BF55" s="51">
        <v>38.65</v>
      </c>
      <c r="BG55" s="51">
        <v>-2.14</v>
      </c>
      <c r="BH55" s="51">
        <v>0.57999999999999996</v>
      </c>
      <c r="BI55" s="51">
        <v>0.36</v>
      </c>
      <c r="BJ55" s="51">
        <v>0.04</v>
      </c>
      <c r="BK55" s="51">
        <v>0.03</v>
      </c>
      <c r="BL55" s="51">
        <v>-0.72</v>
      </c>
      <c r="BM55" s="51">
        <v>-1.8</v>
      </c>
      <c r="BN55" s="51">
        <v>1.8</v>
      </c>
      <c r="BO55" s="51">
        <v>69.2</v>
      </c>
      <c r="BP55" s="51">
        <v>39</v>
      </c>
      <c r="BQ55" s="51">
        <v>8.4</v>
      </c>
      <c r="BR55" s="51">
        <v>3339.29</v>
      </c>
      <c r="BS55" s="51">
        <v>39.42</v>
      </c>
      <c r="BT55" s="51">
        <v>-0.16</v>
      </c>
      <c r="BU55" s="51">
        <v>1.32</v>
      </c>
      <c r="BV55" s="51">
        <v>0.37</v>
      </c>
      <c r="BW55" s="51">
        <v>0.59</v>
      </c>
      <c r="BX55" s="51">
        <v>0.52</v>
      </c>
      <c r="BY55" s="51">
        <v>0.6</v>
      </c>
      <c r="BZ55" s="51">
        <v>-0.33</v>
      </c>
      <c r="CA55" s="51">
        <v>2.7</v>
      </c>
      <c r="CB55" s="51">
        <v>70.400000000000006</v>
      </c>
      <c r="CC55" s="51">
        <v>39.01</v>
      </c>
      <c r="CD55" s="51">
        <v>8.44</v>
      </c>
      <c r="CE55" s="51">
        <v>3649.02</v>
      </c>
      <c r="CF55" s="51">
        <v>43.18</v>
      </c>
      <c r="CG55" s="51">
        <v>-0.92</v>
      </c>
      <c r="CH55" s="51">
        <v>0.89</v>
      </c>
      <c r="CI55" s="51">
        <v>0.39</v>
      </c>
      <c r="CJ55" s="51">
        <v>0.45</v>
      </c>
      <c r="CK55" s="51">
        <v>0.06</v>
      </c>
      <c r="CL55" s="51">
        <v>-0.09</v>
      </c>
      <c r="CM55" s="51">
        <v>-0.83</v>
      </c>
      <c r="CN55" s="51">
        <v>2.29</v>
      </c>
      <c r="CO55" s="51">
        <v>74.459999999999994</v>
      </c>
      <c r="CP55" s="51">
        <v>39.22</v>
      </c>
      <c r="CQ55" s="51">
        <v>8.36</v>
      </c>
      <c r="CR55" s="51">
        <v>3606.17</v>
      </c>
      <c r="CS55" s="51">
        <v>42.67</v>
      </c>
      <c r="CT55" s="51">
        <v>-1.91</v>
      </c>
      <c r="CU55" s="51">
        <v>0.35</v>
      </c>
      <c r="CV55" s="51">
        <v>0.38</v>
      </c>
      <c r="CW55" s="51">
        <v>0.28000000000000003</v>
      </c>
      <c r="CX55" s="51">
        <v>-0.46</v>
      </c>
      <c r="CY55" s="51">
        <v>-0.42</v>
      </c>
      <c r="CZ55" s="51">
        <v>-1.75</v>
      </c>
      <c r="DA55" s="51">
        <v>1.83</v>
      </c>
      <c r="DB55" s="51">
        <v>74.38</v>
      </c>
      <c r="DC55" s="51">
        <v>39.22</v>
      </c>
      <c r="DD55" s="51">
        <v>8.36</v>
      </c>
      <c r="DE55" s="51">
        <v>3685.47</v>
      </c>
      <c r="DF55" s="51">
        <v>43.61</v>
      </c>
      <c r="DG55" s="51">
        <v>0.26</v>
      </c>
      <c r="DH55" s="51">
        <v>1.42</v>
      </c>
      <c r="DI55" s="51">
        <v>0.4</v>
      </c>
      <c r="DJ55" s="51">
        <v>0.62</v>
      </c>
      <c r="DK55" s="51">
        <v>0.56000000000000005</v>
      </c>
      <c r="DL55" s="51">
        <v>0.18</v>
      </c>
      <c r="DM55" s="51">
        <v>0.32</v>
      </c>
      <c r="DN55" s="51">
        <v>2.66</v>
      </c>
      <c r="DO55" s="51">
        <v>74.53</v>
      </c>
      <c r="DP55" s="51">
        <v>39.22</v>
      </c>
      <c r="DQ55" s="51">
        <v>8.36</v>
      </c>
    </row>
    <row r="56" spans="1:121" s="51" customFormat="1">
      <c r="A56" s="16">
        <v>2024</v>
      </c>
      <c r="B56" s="19">
        <v>3298.71</v>
      </c>
      <c r="C56" s="19">
        <v>38.979999999999997</v>
      </c>
      <c r="D56" s="19">
        <v>-0.89</v>
      </c>
      <c r="E56" s="19">
        <v>0.36</v>
      </c>
      <c r="F56" s="19">
        <v>0.37</v>
      </c>
      <c r="G56" s="19">
        <v>-0.5</v>
      </c>
      <c r="H56" s="19">
        <v>0.22</v>
      </c>
      <c r="I56" s="19">
        <v>0.27</v>
      </c>
      <c r="J56" s="19">
        <v>0.5</v>
      </c>
      <c r="K56" s="19">
        <v>-1.39</v>
      </c>
      <c r="L56" s="19">
        <v>2.44</v>
      </c>
      <c r="M56" s="19">
        <v>69.33</v>
      </c>
      <c r="N56" s="19">
        <v>38.81</v>
      </c>
      <c r="O56" s="19">
        <v>8.43</v>
      </c>
      <c r="P56" s="19">
        <v>3219.03</v>
      </c>
      <c r="Q56" s="19">
        <v>38.04</v>
      </c>
      <c r="R56" s="19">
        <v>-2.4500000000000002</v>
      </c>
      <c r="S56" s="19">
        <v>-0.96</v>
      </c>
      <c r="T56" s="19">
        <v>0.36</v>
      </c>
      <c r="U56" s="19">
        <v>-0.97</v>
      </c>
      <c r="V56" s="19">
        <v>-0.4</v>
      </c>
      <c r="W56" s="19">
        <v>0.05</v>
      </c>
      <c r="X56" s="19">
        <v>-0.56000000000000005</v>
      </c>
      <c r="Y56" s="19">
        <v>-1.89</v>
      </c>
      <c r="Z56" s="19">
        <v>1.83</v>
      </c>
      <c r="AA56" s="19">
        <v>68.45</v>
      </c>
      <c r="AB56" s="19">
        <v>37.86</v>
      </c>
      <c r="AC56" s="19">
        <v>7.77</v>
      </c>
      <c r="AD56" s="19">
        <v>3378.36</v>
      </c>
      <c r="AE56" s="19">
        <v>39.92</v>
      </c>
      <c r="AF56" s="19">
        <v>1.67</v>
      </c>
      <c r="AG56" s="19">
        <v>1.65</v>
      </c>
      <c r="AH56" s="19">
        <v>0.38</v>
      </c>
      <c r="AI56" s="19">
        <v>-0.03</v>
      </c>
      <c r="AJ56" s="19">
        <v>0.85</v>
      </c>
      <c r="AK56" s="19">
        <v>0.46</v>
      </c>
      <c r="AL56" s="19">
        <v>1.58</v>
      </c>
      <c r="AM56" s="19">
        <v>0.09</v>
      </c>
      <c r="AN56" s="19">
        <v>2.75</v>
      </c>
      <c r="AO56" s="19">
        <v>70.010000000000005</v>
      </c>
      <c r="AP56" s="19">
        <v>39.770000000000003</v>
      </c>
      <c r="AQ56" s="19">
        <v>9.0299999999999994</v>
      </c>
      <c r="AR56" s="51">
        <v>3321.96</v>
      </c>
      <c r="AS56" s="51">
        <v>39.08</v>
      </c>
      <c r="AT56" s="51">
        <v>-1.33</v>
      </c>
      <c r="AU56" s="51">
        <v>0.47</v>
      </c>
      <c r="AV56" s="51">
        <v>0.34</v>
      </c>
      <c r="AW56" s="51">
        <v>-0.13</v>
      </c>
      <c r="AX56" s="51">
        <v>0.27</v>
      </c>
      <c r="AY56" s="51">
        <v>0</v>
      </c>
      <c r="AZ56" s="51">
        <v>-1.33</v>
      </c>
      <c r="BA56" s="51">
        <v>2.4</v>
      </c>
      <c r="BB56" s="51">
        <v>69.8</v>
      </c>
      <c r="BC56" s="51">
        <v>39.200000000000003</v>
      </c>
      <c r="BD56" s="51">
        <v>8.4</v>
      </c>
      <c r="BE56" s="51">
        <v>3282.67</v>
      </c>
      <c r="BF56" s="51">
        <v>38.619999999999997</v>
      </c>
      <c r="BG56" s="51">
        <v>-2.5499999999999998</v>
      </c>
      <c r="BH56" s="51">
        <v>0.01</v>
      </c>
      <c r="BI56" s="51">
        <v>0.33</v>
      </c>
      <c r="BJ56" s="51">
        <v>-0.52</v>
      </c>
      <c r="BK56" s="51">
        <v>0.02</v>
      </c>
      <c r="BL56" s="51">
        <v>-0.81</v>
      </c>
      <c r="BM56" s="51">
        <v>-2.23</v>
      </c>
      <c r="BN56" s="51">
        <v>1.6</v>
      </c>
      <c r="BO56" s="51">
        <v>68.900000000000006</v>
      </c>
      <c r="BP56" s="51">
        <v>38.6</v>
      </c>
      <c r="BQ56" s="51">
        <v>7.9</v>
      </c>
      <c r="BR56" s="51">
        <v>3362.96</v>
      </c>
      <c r="BS56" s="51">
        <v>39.57</v>
      </c>
      <c r="BT56" s="51">
        <v>-0.14000000000000001</v>
      </c>
      <c r="BU56" s="51">
        <v>0.93</v>
      </c>
      <c r="BV56" s="51">
        <v>0.34</v>
      </c>
      <c r="BW56" s="51">
        <v>0.25</v>
      </c>
      <c r="BX56" s="51">
        <v>0.52</v>
      </c>
      <c r="BY56" s="51">
        <v>0.94</v>
      </c>
      <c r="BZ56" s="51">
        <v>-0.61</v>
      </c>
      <c r="CA56" s="51">
        <v>2.7</v>
      </c>
      <c r="CB56" s="51">
        <v>70.5</v>
      </c>
      <c r="CC56" s="51">
        <v>39.76</v>
      </c>
      <c r="CD56" s="51">
        <v>8.8000000000000007</v>
      </c>
      <c r="CE56" s="51">
        <v>3667</v>
      </c>
      <c r="CF56" s="51">
        <v>43.26</v>
      </c>
      <c r="CG56" s="51">
        <v>-1.54</v>
      </c>
      <c r="CH56" s="51">
        <v>0.53</v>
      </c>
      <c r="CI56" s="51">
        <v>0.35</v>
      </c>
      <c r="CJ56" s="51">
        <v>0.08</v>
      </c>
      <c r="CK56" s="51">
        <v>0.1</v>
      </c>
      <c r="CL56" s="51">
        <v>0.13</v>
      </c>
      <c r="CM56" s="51">
        <v>-1.64</v>
      </c>
      <c r="CN56" s="51">
        <v>2.33</v>
      </c>
      <c r="CO56" s="51">
        <v>74.52</v>
      </c>
      <c r="CP56" s="51">
        <v>39.43</v>
      </c>
      <c r="CQ56" s="51">
        <v>8.2799999999999994</v>
      </c>
      <c r="CR56" s="51">
        <v>3620.59</v>
      </c>
      <c r="CS56" s="51">
        <v>42.71</v>
      </c>
      <c r="CT56" s="51">
        <v>-2.87</v>
      </c>
      <c r="CU56" s="51">
        <v>0.05</v>
      </c>
      <c r="CV56" s="51">
        <v>0.34</v>
      </c>
      <c r="CW56" s="51">
        <v>-7.0000000000000007E-2</v>
      </c>
      <c r="CX56" s="51">
        <v>-0.35</v>
      </c>
      <c r="CY56" s="51">
        <v>-0.28000000000000003</v>
      </c>
      <c r="CZ56" s="51">
        <v>-2.92</v>
      </c>
      <c r="DA56" s="51">
        <v>1.75</v>
      </c>
      <c r="DB56" s="51">
        <v>74.47</v>
      </c>
      <c r="DC56" s="51">
        <v>38.85</v>
      </c>
      <c r="DD56" s="51">
        <v>7.85</v>
      </c>
      <c r="DE56" s="51">
        <v>3716.46</v>
      </c>
      <c r="DF56" s="51">
        <v>43.84</v>
      </c>
      <c r="DG56" s="51">
        <v>-0.26</v>
      </c>
      <c r="DH56" s="51">
        <v>1.03</v>
      </c>
      <c r="DI56" s="51">
        <v>0.36</v>
      </c>
      <c r="DJ56" s="51">
        <v>0.24</v>
      </c>
      <c r="DK56" s="51">
        <v>0.57999999999999996</v>
      </c>
      <c r="DL56" s="51">
        <v>0.39</v>
      </c>
      <c r="DM56" s="51">
        <v>-0.42</v>
      </c>
      <c r="DN56" s="51">
        <v>2.69</v>
      </c>
      <c r="DO56" s="51">
        <v>74.58</v>
      </c>
      <c r="DP56" s="51">
        <v>40.020000000000003</v>
      </c>
      <c r="DQ56" s="51">
        <v>8.7100000000000009</v>
      </c>
    </row>
    <row r="57" spans="1:121" s="51" customFormat="1">
      <c r="A57" s="16">
        <v>2025</v>
      </c>
      <c r="B57" s="19">
        <v>3309.04</v>
      </c>
      <c r="C57" s="19">
        <v>39.04</v>
      </c>
      <c r="D57" s="19"/>
      <c r="E57" s="19">
        <v>0.32</v>
      </c>
      <c r="F57" s="19">
        <v>0.34</v>
      </c>
      <c r="G57" s="19">
        <v>-0.52</v>
      </c>
      <c r="H57" s="19">
        <v>0.23</v>
      </c>
      <c r="I57" s="19">
        <v>0.27</v>
      </c>
      <c r="J57" s="19"/>
      <c r="K57" s="19"/>
      <c r="L57" s="19">
        <v>2.4500000000000002</v>
      </c>
      <c r="M57" s="19">
        <v>69.23</v>
      </c>
      <c r="N57" s="19">
        <v>38.880000000000003</v>
      </c>
      <c r="O57" s="19">
        <v>8.39</v>
      </c>
      <c r="P57" s="19">
        <v>3215.9</v>
      </c>
      <c r="Q57" s="19">
        <v>37.94</v>
      </c>
      <c r="R57" s="19"/>
      <c r="S57" s="19">
        <v>-1.07</v>
      </c>
      <c r="T57" s="19">
        <v>0.32</v>
      </c>
      <c r="U57" s="19">
        <v>-1.03</v>
      </c>
      <c r="V57" s="19">
        <v>-0.41</v>
      </c>
      <c r="W57" s="19">
        <v>0.04</v>
      </c>
      <c r="X57" s="19"/>
      <c r="Y57" s="19"/>
      <c r="Z57" s="19">
        <v>1.67</v>
      </c>
      <c r="AA57" s="19">
        <v>68.16</v>
      </c>
      <c r="AB57" s="19">
        <v>37.49</v>
      </c>
      <c r="AC57" s="19">
        <v>7.49</v>
      </c>
      <c r="AD57" s="19">
        <v>3402.5</v>
      </c>
      <c r="AE57" s="19">
        <v>40.14</v>
      </c>
      <c r="AF57" s="19"/>
      <c r="AG57" s="19">
        <v>1.68</v>
      </c>
      <c r="AH57" s="19">
        <v>0.35</v>
      </c>
      <c r="AI57" s="19">
        <v>-0.02</v>
      </c>
      <c r="AJ57" s="19">
        <v>0.87</v>
      </c>
      <c r="AK57" s="19">
        <v>0.48</v>
      </c>
      <c r="AL57" s="19"/>
      <c r="AM57" s="19"/>
      <c r="AN57" s="19">
        <v>2.85</v>
      </c>
      <c r="AO57" s="19">
        <v>70.12</v>
      </c>
      <c r="AP57" s="19">
        <v>40.299999999999997</v>
      </c>
      <c r="AQ57" s="19">
        <v>9.17</v>
      </c>
      <c r="AR57" s="51">
        <v>3335.05</v>
      </c>
      <c r="AS57" s="51">
        <v>39.11</v>
      </c>
      <c r="AT57" s="51">
        <v>-0.85</v>
      </c>
      <c r="AU57" s="51">
        <v>0.41</v>
      </c>
      <c r="AV57" s="51">
        <v>0.3</v>
      </c>
      <c r="AW57" s="51">
        <v>-0.21</v>
      </c>
      <c r="AX57" s="51">
        <v>0.31</v>
      </c>
      <c r="AY57" s="51">
        <v>0.01</v>
      </c>
      <c r="AZ57" s="51">
        <v>-0.83</v>
      </c>
      <c r="BA57" s="51">
        <v>2.4</v>
      </c>
      <c r="BB57" s="51">
        <v>69.8</v>
      </c>
      <c r="BC57" s="51">
        <v>39.299999999999997</v>
      </c>
      <c r="BD57" s="51">
        <v>8.3000000000000007</v>
      </c>
      <c r="BE57" s="51">
        <v>3288.29</v>
      </c>
      <c r="BF57" s="51">
        <v>38.56</v>
      </c>
      <c r="BG57" s="51">
        <v>-2.33</v>
      </c>
      <c r="BH57" s="51">
        <v>-0.13</v>
      </c>
      <c r="BI57" s="51">
        <v>0.28999999999999998</v>
      </c>
      <c r="BJ57" s="51">
        <v>-0.68</v>
      </c>
      <c r="BK57" s="51">
        <v>0.05</v>
      </c>
      <c r="BL57" s="51">
        <v>-1.08</v>
      </c>
      <c r="BM57" s="51">
        <v>-1.88</v>
      </c>
      <c r="BN57" s="51">
        <v>1.5</v>
      </c>
      <c r="BO57" s="51">
        <v>68.7</v>
      </c>
      <c r="BP57" s="51">
        <v>38.4</v>
      </c>
      <c r="BQ57" s="51">
        <v>7.7</v>
      </c>
      <c r="BR57" s="51">
        <v>3385.29</v>
      </c>
      <c r="BS57" s="51">
        <v>39.700000000000003</v>
      </c>
      <c r="BT57" s="51">
        <v>0.56000000000000005</v>
      </c>
      <c r="BU57" s="51">
        <v>0.94</v>
      </c>
      <c r="BV57" s="51">
        <v>0.31</v>
      </c>
      <c r="BW57" s="51">
        <v>0.24</v>
      </c>
      <c r="BX57" s="51">
        <v>0.6</v>
      </c>
      <c r="BY57" s="51">
        <v>1.19</v>
      </c>
      <c r="BZ57" s="51">
        <v>-0.13</v>
      </c>
      <c r="CA57" s="51">
        <v>2.8</v>
      </c>
      <c r="CB57" s="51">
        <v>70.599999999999994</v>
      </c>
      <c r="CC57" s="51">
        <v>40.31</v>
      </c>
      <c r="CD57" s="51">
        <v>8.93</v>
      </c>
      <c r="CE57" s="51">
        <v>3676.67</v>
      </c>
      <c r="CF57" s="51">
        <v>43.28</v>
      </c>
      <c r="CG57" s="51">
        <v>-1.35</v>
      </c>
      <c r="CH57" s="51">
        <v>0.35</v>
      </c>
      <c r="CI57" s="51">
        <v>0.31</v>
      </c>
      <c r="CJ57" s="51">
        <v>-0.06</v>
      </c>
      <c r="CK57" s="51">
        <v>0.09</v>
      </c>
      <c r="CL57" s="51">
        <v>-0.16</v>
      </c>
      <c r="CM57" s="51">
        <v>-1.1499999999999999</v>
      </c>
      <c r="CN57" s="51">
        <v>2.42</v>
      </c>
      <c r="CO57" s="51">
        <v>74.569999999999993</v>
      </c>
      <c r="CP57" s="51">
        <v>39.64</v>
      </c>
      <c r="CQ57" s="51">
        <v>8.23</v>
      </c>
      <c r="CR57" s="51">
        <v>3633.84</v>
      </c>
      <c r="CS57" s="51">
        <v>42.77</v>
      </c>
      <c r="CT57" s="51">
        <v>-3.06</v>
      </c>
      <c r="CU57" s="51">
        <v>-0.13</v>
      </c>
      <c r="CV57" s="51">
        <v>0.3</v>
      </c>
      <c r="CW57" s="51">
        <v>-0.26</v>
      </c>
      <c r="CX57" s="51">
        <v>-0.34</v>
      </c>
      <c r="CY57" s="51">
        <v>-0.71</v>
      </c>
      <c r="CZ57" s="51">
        <v>-2.8</v>
      </c>
      <c r="DA57" s="51">
        <v>1.64</v>
      </c>
      <c r="DB57" s="51">
        <v>74.52</v>
      </c>
      <c r="DC57" s="51">
        <v>38.700000000000003</v>
      </c>
      <c r="DD57" s="51">
        <v>7.59</v>
      </c>
      <c r="DE57" s="51">
        <v>3740.27</v>
      </c>
      <c r="DF57" s="51">
        <v>44.03</v>
      </c>
      <c r="DG57" s="51">
        <v>-0.18</v>
      </c>
      <c r="DH57" s="51">
        <v>0.85</v>
      </c>
      <c r="DI57" s="51">
        <v>0.32</v>
      </c>
      <c r="DJ57" s="51">
        <v>0.15</v>
      </c>
      <c r="DK57" s="51">
        <v>0.55000000000000004</v>
      </c>
      <c r="DL57" s="51">
        <v>0.15</v>
      </c>
      <c r="DM57" s="51">
        <v>-0.08</v>
      </c>
      <c r="DN57" s="51">
        <v>2.84</v>
      </c>
      <c r="DO57" s="51">
        <v>74.680000000000007</v>
      </c>
      <c r="DP57" s="51">
        <v>40.6</v>
      </c>
      <c r="DQ57" s="51">
        <v>8.83</v>
      </c>
    </row>
    <row r="58" spans="1:121" s="51" customFormat="1">
      <c r="A58" s="16">
        <v>2026</v>
      </c>
      <c r="B58" s="19">
        <v>3319.2</v>
      </c>
      <c r="C58" s="19">
        <v>39.11</v>
      </c>
      <c r="D58" s="19"/>
      <c r="E58" s="19">
        <v>0.31</v>
      </c>
      <c r="F58" s="19">
        <v>0.36</v>
      </c>
      <c r="G58" s="19">
        <v>-0.55000000000000004</v>
      </c>
      <c r="H58" s="19">
        <v>0.22</v>
      </c>
      <c r="I58" s="19">
        <v>0.27</v>
      </c>
      <c r="J58" s="19"/>
      <c r="K58" s="19"/>
      <c r="L58" s="19">
        <v>2.44</v>
      </c>
      <c r="M58" s="19">
        <v>69.09</v>
      </c>
      <c r="N58" s="19">
        <v>38.950000000000003</v>
      </c>
      <c r="O58" s="19">
        <v>8.3699999999999992</v>
      </c>
      <c r="P58" s="19">
        <v>3212.2</v>
      </c>
      <c r="Q58" s="19">
        <v>37.840000000000003</v>
      </c>
      <c r="R58" s="19"/>
      <c r="S58" s="19">
        <v>-1.1299999999999999</v>
      </c>
      <c r="T58" s="19">
        <v>0.33</v>
      </c>
      <c r="U58" s="19">
        <v>-1.08</v>
      </c>
      <c r="V58" s="19">
        <v>-0.41</v>
      </c>
      <c r="W58" s="19">
        <v>0.03</v>
      </c>
      <c r="X58" s="19"/>
      <c r="Y58" s="19"/>
      <c r="Z58" s="19">
        <v>1.49</v>
      </c>
      <c r="AA58" s="19">
        <v>67.819999999999993</v>
      </c>
      <c r="AB58" s="19">
        <v>37.03</v>
      </c>
      <c r="AC58" s="19">
        <v>7.21</v>
      </c>
      <c r="AD58" s="19">
        <v>3428.34</v>
      </c>
      <c r="AE58" s="19">
        <v>40.39</v>
      </c>
      <c r="AF58" s="19"/>
      <c r="AG58" s="19">
        <v>1.76</v>
      </c>
      <c r="AH58" s="19">
        <v>0.42</v>
      </c>
      <c r="AI58" s="19">
        <v>-0.02</v>
      </c>
      <c r="AJ58" s="19">
        <v>0.87</v>
      </c>
      <c r="AK58" s="19">
        <v>0.49</v>
      </c>
      <c r="AL58" s="19"/>
      <c r="AM58" s="19"/>
      <c r="AN58" s="19">
        <v>3.03</v>
      </c>
      <c r="AO58" s="19">
        <v>70.19</v>
      </c>
      <c r="AP58" s="19">
        <v>40.869999999999997</v>
      </c>
      <c r="AQ58" s="19">
        <v>9.31</v>
      </c>
      <c r="AR58" s="51">
        <v>3347.51</v>
      </c>
      <c r="AS58" s="51">
        <v>39.14</v>
      </c>
      <c r="AU58" s="51">
        <v>0.37</v>
      </c>
      <c r="AV58" s="51">
        <v>0.28000000000000003</v>
      </c>
      <c r="AW58" s="51">
        <v>-0.23</v>
      </c>
      <c r="AX58" s="51">
        <v>0.31</v>
      </c>
      <c r="BA58" s="51">
        <v>2.2999999999999998</v>
      </c>
      <c r="BB58" s="51">
        <v>69.7</v>
      </c>
      <c r="BC58" s="51">
        <v>39.5</v>
      </c>
      <c r="BD58" s="51">
        <v>8.3000000000000007</v>
      </c>
      <c r="BE58" s="51">
        <v>3289.93</v>
      </c>
      <c r="BF58" s="51">
        <v>38.47</v>
      </c>
      <c r="BH58" s="51">
        <v>-0.18</v>
      </c>
      <c r="BI58" s="51">
        <v>0.26</v>
      </c>
      <c r="BJ58" s="51">
        <v>-0.71</v>
      </c>
      <c r="BK58" s="51">
        <v>0.05</v>
      </c>
      <c r="BN58" s="51">
        <v>1.3</v>
      </c>
      <c r="BO58" s="51">
        <v>68.400000000000006</v>
      </c>
      <c r="BP58" s="51">
        <v>38.1</v>
      </c>
      <c r="BQ58" s="51">
        <v>7.4</v>
      </c>
      <c r="BR58" s="51">
        <v>3408.56</v>
      </c>
      <c r="BS58" s="51">
        <v>39.86</v>
      </c>
      <c r="BU58" s="51">
        <v>0.91</v>
      </c>
      <c r="BV58" s="51">
        <v>0.3</v>
      </c>
      <c r="BW58" s="51">
        <v>0.24</v>
      </c>
      <c r="BX58" s="51">
        <v>0.57999999999999996</v>
      </c>
      <c r="CA58" s="51">
        <v>2.9</v>
      </c>
      <c r="CB58" s="51">
        <v>70.8</v>
      </c>
      <c r="CC58" s="51">
        <v>40.94</v>
      </c>
      <c r="CD58" s="51">
        <v>9.08</v>
      </c>
      <c r="CE58" s="51">
        <v>3690.19</v>
      </c>
      <c r="CF58" s="51">
        <v>43.35</v>
      </c>
      <c r="CH58" s="51">
        <v>0.38</v>
      </c>
      <c r="CI58" s="51">
        <v>0.28000000000000003</v>
      </c>
      <c r="CJ58" s="51">
        <v>-0.15</v>
      </c>
      <c r="CK58" s="51">
        <v>0.25</v>
      </c>
      <c r="CN58" s="51">
        <v>2.46</v>
      </c>
      <c r="CO58" s="51">
        <v>74.599999999999994</v>
      </c>
      <c r="CP58" s="51">
        <v>39.82</v>
      </c>
      <c r="CQ58" s="51">
        <v>8.1999999999999993</v>
      </c>
      <c r="CR58" s="51">
        <v>3637.2</v>
      </c>
      <c r="CS58" s="51">
        <v>42.73</v>
      </c>
      <c r="CU58" s="51">
        <v>-0.22</v>
      </c>
      <c r="CV58" s="51">
        <v>0.26</v>
      </c>
      <c r="CW58" s="51">
        <v>-0.55000000000000004</v>
      </c>
      <c r="CX58" s="51">
        <v>-0.18</v>
      </c>
      <c r="DA58" s="51">
        <v>1.49</v>
      </c>
      <c r="DB58" s="51">
        <v>74.37</v>
      </c>
      <c r="DC58" s="51">
        <v>38.44</v>
      </c>
      <c r="DD58" s="51">
        <v>7.31</v>
      </c>
      <c r="DE58" s="51">
        <v>3766.09</v>
      </c>
      <c r="DF58" s="51">
        <v>44.24</v>
      </c>
      <c r="DH58" s="51">
        <v>0.98</v>
      </c>
      <c r="DI58" s="51">
        <v>0.28999999999999998</v>
      </c>
      <c r="DJ58" s="51">
        <v>0.25</v>
      </c>
      <c r="DK58" s="51">
        <v>0.7</v>
      </c>
      <c r="DN58" s="51">
        <v>3.03</v>
      </c>
      <c r="DO58" s="51">
        <v>74.849999999999994</v>
      </c>
      <c r="DP58" s="51">
        <v>41.25</v>
      </c>
      <c r="DQ58" s="51">
        <v>8.98</v>
      </c>
    </row>
    <row r="59" spans="1:121" s="51" customFormat="1">
      <c r="A59" s="16">
        <v>2027</v>
      </c>
      <c r="B59" s="19">
        <v>3331.29</v>
      </c>
      <c r="C59" s="19">
        <v>39.200000000000003</v>
      </c>
      <c r="D59" s="19"/>
      <c r="E59" s="19">
        <v>0.35</v>
      </c>
      <c r="F59" s="19">
        <v>0.37</v>
      </c>
      <c r="G59" s="19">
        <v>-0.52</v>
      </c>
      <c r="H59" s="19">
        <v>0.22</v>
      </c>
      <c r="I59" s="19">
        <v>0.27</v>
      </c>
      <c r="J59" s="19"/>
      <c r="K59" s="19"/>
      <c r="L59" s="19">
        <v>2.4300000000000002</v>
      </c>
      <c r="M59" s="19">
        <v>68.95</v>
      </c>
      <c r="N59" s="19">
        <v>39.01</v>
      </c>
      <c r="O59" s="19">
        <v>8.36</v>
      </c>
      <c r="P59" s="19">
        <v>3208.23</v>
      </c>
      <c r="Q59" s="19">
        <v>37.75</v>
      </c>
      <c r="R59" s="19"/>
      <c r="S59" s="19">
        <v>-1.1299999999999999</v>
      </c>
      <c r="T59" s="19">
        <v>0.34</v>
      </c>
      <c r="U59" s="19">
        <v>-1.07</v>
      </c>
      <c r="V59" s="19">
        <v>-0.41</v>
      </c>
      <c r="W59" s="19">
        <v>0.02</v>
      </c>
      <c r="X59" s="19"/>
      <c r="Y59" s="19"/>
      <c r="Z59" s="19">
        <v>1.28</v>
      </c>
      <c r="AA59" s="19">
        <v>67.489999999999995</v>
      </c>
      <c r="AB59" s="19">
        <v>36.56</v>
      </c>
      <c r="AC59" s="19">
        <v>6.95</v>
      </c>
      <c r="AD59" s="19">
        <v>3457.06</v>
      </c>
      <c r="AE59" s="19">
        <v>40.68</v>
      </c>
      <c r="AF59" s="19"/>
      <c r="AG59" s="19">
        <v>1.9</v>
      </c>
      <c r="AH59" s="19">
        <v>0.49</v>
      </c>
      <c r="AI59" s="19">
        <v>0.03</v>
      </c>
      <c r="AJ59" s="19">
        <v>0.87</v>
      </c>
      <c r="AK59" s="19">
        <v>0.51</v>
      </c>
      <c r="AL59" s="19"/>
      <c r="AM59" s="19"/>
      <c r="AN59" s="19">
        <v>3.26</v>
      </c>
      <c r="AO59" s="19">
        <v>70.27</v>
      </c>
      <c r="AP59" s="19">
        <v>41.47</v>
      </c>
      <c r="AQ59" s="19">
        <v>9.4700000000000006</v>
      </c>
      <c r="AR59" s="51">
        <v>3358.99</v>
      </c>
      <c r="AS59" s="51">
        <v>39.18</v>
      </c>
      <c r="AU59" s="51">
        <v>0.34</v>
      </c>
      <c r="AV59" s="51">
        <v>0.3</v>
      </c>
      <c r="AW59" s="51">
        <v>-0.28000000000000003</v>
      </c>
      <c r="AX59" s="51">
        <v>0.31</v>
      </c>
      <c r="BA59" s="51">
        <v>2.2999999999999998</v>
      </c>
      <c r="BB59" s="51">
        <v>69.599999999999994</v>
      </c>
      <c r="BC59" s="51">
        <v>39.700000000000003</v>
      </c>
      <c r="BD59" s="51">
        <v>8.3000000000000007</v>
      </c>
      <c r="BE59" s="51">
        <v>3290</v>
      </c>
      <c r="BF59" s="51">
        <v>38.380000000000003</v>
      </c>
      <c r="BH59" s="51">
        <v>-0.23</v>
      </c>
      <c r="BI59" s="51">
        <v>0.28000000000000003</v>
      </c>
      <c r="BJ59" s="51">
        <v>-0.78</v>
      </c>
      <c r="BK59" s="51">
        <v>0.04</v>
      </c>
      <c r="BN59" s="51">
        <v>1.1000000000000001</v>
      </c>
      <c r="BO59" s="51">
        <v>68.099999999999994</v>
      </c>
      <c r="BP59" s="51">
        <v>37.700000000000003</v>
      </c>
      <c r="BQ59" s="51">
        <v>7.2</v>
      </c>
      <c r="BR59" s="51">
        <v>3432.42</v>
      </c>
      <c r="BS59" s="51">
        <v>40.04</v>
      </c>
      <c r="BU59" s="51">
        <v>0.91</v>
      </c>
      <c r="BV59" s="51">
        <v>0.33</v>
      </c>
      <c r="BW59" s="51">
        <v>0.21</v>
      </c>
      <c r="BX59" s="51">
        <v>0.59</v>
      </c>
      <c r="CA59" s="51">
        <v>3.1</v>
      </c>
      <c r="CB59" s="51">
        <v>70.900000000000006</v>
      </c>
      <c r="CC59" s="51">
        <v>41.6</v>
      </c>
      <c r="CD59" s="51">
        <v>9.25</v>
      </c>
      <c r="CE59" s="51">
        <v>3702.21</v>
      </c>
      <c r="CF59" s="51">
        <v>43.42</v>
      </c>
      <c r="CH59" s="51">
        <v>0.33</v>
      </c>
      <c r="CI59" s="51">
        <v>0.27</v>
      </c>
      <c r="CJ59" s="51">
        <v>-0.21</v>
      </c>
      <c r="CK59" s="51">
        <v>0.25</v>
      </c>
      <c r="CN59" s="51">
        <v>2.5099999999999998</v>
      </c>
      <c r="CO59" s="51">
        <v>74.56</v>
      </c>
      <c r="CP59" s="51">
        <v>40</v>
      </c>
      <c r="CQ59" s="51">
        <v>8.17</v>
      </c>
      <c r="CR59" s="51">
        <v>3637.31</v>
      </c>
      <c r="CS59" s="51">
        <v>42.66</v>
      </c>
      <c r="CU59" s="51">
        <v>-0.31</v>
      </c>
      <c r="CV59" s="51">
        <v>0.24</v>
      </c>
      <c r="CW59" s="51">
        <v>-0.67</v>
      </c>
      <c r="CX59" s="51">
        <v>-0.19</v>
      </c>
      <c r="DA59" s="51">
        <v>1.33</v>
      </c>
      <c r="DB59" s="51">
        <v>74.12</v>
      </c>
      <c r="DC59" s="51">
        <v>38.11</v>
      </c>
      <c r="DD59" s="51">
        <v>7.04</v>
      </c>
      <c r="DE59" s="51">
        <v>3791.47</v>
      </c>
      <c r="DF59" s="51">
        <v>44.47</v>
      </c>
      <c r="DH59" s="51">
        <v>0.97</v>
      </c>
      <c r="DI59" s="51">
        <v>0.34</v>
      </c>
      <c r="DJ59" s="51">
        <v>0.26</v>
      </c>
      <c r="DK59" s="51">
        <v>0.69</v>
      </c>
      <c r="DN59" s="51">
        <v>3.25</v>
      </c>
      <c r="DO59" s="51">
        <v>75.02</v>
      </c>
      <c r="DP59" s="51">
        <v>41.94</v>
      </c>
      <c r="DQ59" s="51">
        <v>9.14</v>
      </c>
    </row>
    <row r="60" spans="1:121" s="51" customFormat="1">
      <c r="A60" s="16">
        <v>2028</v>
      </c>
      <c r="B60" s="19">
        <v>3343.39</v>
      </c>
      <c r="C60" s="19">
        <v>39.31</v>
      </c>
      <c r="D60" s="19"/>
      <c r="E60" s="19">
        <v>0.35</v>
      </c>
      <c r="F60" s="19">
        <v>0.38</v>
      </c>
      <c r="G60" s="19">
        <v>-0.53</v>
      </c>
      <c r="H60" s="19">
        <v>0.22</v>
      </c>
      <c r="I60" s="19">
        <v>0.27</v>
      </c>
      <c r="J60" s="19"/>
      <c r="K60" s="19"/>
      <c r="L60" s="19">
        <v>2.42</v>
      </c>
      <c r="M60" s="19">
        <v>68.78</v>
      </c>
      <c r="N60" s="19">
        <v>39.07</v>
      </c>
      <c r="O60" s="19">
        <v>8.35</v>
      </c>
      <c r="P60" s="19">
        <v>3203.98</v>
      </c>
      <c r="Q60" s="19">
        <v>37.67</v>
      </c>
      <c r="R60" s="19"/>
      <c r="S60" s="19">
        <v>-1.18</v>
      </c>
      <c r="T60" s="19">
        <v>0.34</v>
      </c>
      <c r="U60" s="19">
        <v>-1.1100000000000001</v>
      </c>
      <c r="V60" s="19">
        <v>-0.41</v>
      </c>
      <c r="W60" s="19">
        <v>0.01</v>
      </c>
      <c r="X60" s="19"/>
      <c r="Y60" s="19"/>
      <c r="Z60" s="19">
        <v>1.05</v>
      </c>
      <c r="AA60" s="19">
        <v>67.12</v>
      </c>
      <c r="AB60" s="19">
        <v>36.04</v>
      </c>
      <c r="AC60" s="19">
        <v>6.71</v>
      </c>
      <c r="AD60" s="19">
        <v>3487.13</v>
      </c>
      <c r="AE60" s="19">
        <v>41</v>
      </c>
      <c r="AF60" s="19"/>
      <c r="AG60" s="19">
        <v>1.94</v>
      </c>
      <c r="AH60" s="19">
        <v>0.51</v>
      </c>
      <c r="AI60" s="19">
        <v>0.03</v>
      </c>
      <c r="AJ60" s="19">
        <v>0.88</v>
      </c>
      <c r="AK60" s="19">
        <v>0.52</v>
      </c>
      <c r="AL60" s="19"/>
      <c r="AM60" s="19"/>
      <c r="AN60" s="19">
        <v>3.5</v>
      </c>
      <c r="AO60" s="19">
        <v>70.31</v>
      </c>
      <c r="AP60" s="19">
        <v>42.1</v>
      </c>
      <c r="AQ60" s="19">
        <v>9.6</v>
      </c>
      <c r="AR60" s="51">
        <v>3371.37</v>
      </c>
      <c r="AS60" s="51">
        <v>39.24</v>
      </c>
      <c r="AU60" s="51">
        <v>0.36</v>
      </c>
      <c r="AV60" s="51">
        <v>0.32</v>
      </c>
      <c r="AW60" s="51">
        <v>-0.28000000000000003</v>
      </c>
      <c r="AX60" s="51">
        <v>0.31</v>
      </c>
      <c r="BA60" s="51">
        <v>2.2999999999999998</v>
      </c>
      <c r="BB60" s="51">
        <v>69.400000000000006</v>
      </c>
      <c r="BC60" s="51">
        <v>39.799999999999997</v>
      </c>
      <c r="BD60" s="51">
        <v>8.3000000000000007</v>
      </c>
      <c r="BE60" s="51">
        <v>3289.66</v>
      </c>
      <c r="BF60" s="51">
        <v>38.29</v>
      </c>
      <c r="BH60" s="51">
        <v>-0.23</v>
      </c>
      <c r="BI60" s="51">
        <v>0.28999999999999998</v>
      </c>
      <c r="BJ60" s="51">
        <v>-0.8</v>
      </c>
      <c r="BK60" s="51">
        <v>0.03</v>
      </c>
      <c r="BN60" s="51">
        <v>0.9</v>
      </c>
      <c r="BO60" s="51">
        <v>67.7</v>
      </c>
      <c r="BP60" s="51">
        <v>37.299999999999997</v>
      </c>
      <c r="BQ60" s="51">
        <v>6.9</v>
      </c>
      <c r="BR60" s="51">
        <v>3457.03</v>
      </c>
      <c r="BS60" s="51">
        <v>40.24</v>
      </c>
      <c r="BU60" s="51">
        <v>0.94</v>
      </c>
      <c r="BV60" s="51">
        <v>0.36</v>
      </c>
      <c r="BW60" s="51">
        <v>0.23</v>
      </c>
      <c r="BX60" s="51">
        <v>0.6</v>
      </c>
      <c r="CA60" s="51">
        <v>3.2</v>
      </c>
      <c r="CB60" s="51">
        <v>71</v>
      </c>
      <c r="CC60" s="51">
        <v>42.28</v>
      </c>
      <c r="CD60" s="51">
        <v>9.41</v>
      </c>
      <c r="CE60" s="51">
        <v>3713.85</v>
      </c>
      <c r="CF60" s="51">
        <v>43.5</v>
      </c>
      <c r="CH60" s="51">
        <v>0.31</v>
      </c>
      <c r="CI60" s="51">
        <v>0.28000000000000003</v>
      </c>
      <c r="CJ60" s="51">
        <v>-0.25</v>
      </c>
      <c r="CK60" s="51">
        <v>0.25</v>
      </c>
      <c r="CN60" s="51">
        <v>2.54</v>
      </c>
      <c r="CO60" s="51">
        <v>74.48</v>
      </c>
      <c r="CP60" s="51">
        <v>40.159999999999997</v>
      </c>
      <c r="CQ60" s="51">
        <v>8.16</v>
      </c>
      <c r="CR60" s="51">
        <v>3633.85</v>
      </c>
      <c r="CS60" s="51">
        <v>42.57</v>
      </c>
      <c r="CU60" s="51">
        <v>-0.36</v>
      </c>
      <c r="CV60" s="51">
        <v>0.23</v>
      </c>
      <c r="CW60" s="51">
        <v>-0.73</v>
      </c>
      <c r="CX60" s="51">
        <v>-0.19</v>
      </c>
      <c r="DA60" s="51">
        <v>1.1499999999999999</v>
      </c>
      <c r="DB60" s="51">
        <v>73.819999999999993</v>
      </c>
      <c r="DC60" s="51">
        <v>37.75</v>
      </c>
      <c r="DD60" s="51">
        <v>6.78</v>
      </c>
      <c r="DE60" s="51">
        <v>3817.2</v>
      </c>
      <c r="DF60" s="51">
        <v>44.71</v>
      </c>
      <c r="DH60" s="51">
        <v>0.98</v>
      </c>
      <c r="DI60" s="51">
        <v>0.43</v>
      </c>
      <c r="DJ60" s="51">
        <v>0.23</v>
      </c>
      <c r="DK60" s="51">
        <v>0.71</v>
      </c>
      <c r="DN60" s="51">
        <v>3.49</v>
      </c>
      <c r="DO60" s="51">
        <v>75.150000000000006</v>
      </c>
      <c r="DP60" s="51">
        <v>42.64</v>
      </c>
      <c r="DQ60" s="51">
        <v>9.3000000000000007</v>
      </c>
    </row>
    <row r="61" spans="1:121" s="51" customFormat="1">
      <c r="A61" s="16">
        <v>2029</v>
      </c>
      <c r="B61" s="19">
        <v>3355.15</v>
      </c>
      <c r="C61" s="19">
        <v>39.42</v>
      </c>
      <c r="D61" s="19"/>
      <c r="E61" s="19">
        <v>0.35</v>
      </c>
      <c r="F61" s="19">
        <v>0.39</v>
      </c>
      <c r="G61" s="19">
        <v>-0.53</v>
      </c>
      <c r="H61" s="19">
        <v>0.23</v>
      </c>
      <c r="I61" s="19">
        <v>0.27</v>
      </c>
      <c r="J61" s="19"/>
      <c r="K61" s="19"/>
      <c r="L61" s="19">
        <v>2.41</v>
      </c>
      <c r="M61" s="19">
        <v>68.599999999999994</v>
      </c>
      <c r="N61" s="19">
        <v>39.11</v>
      </c>
      <c r="O61" s="19">
        <v>8.34</v>
      </c>
      <c r="P61" s="19">
        <v>3199.13</v>
      </c>
      <c r="Q61" s="19">
        <v>37.590000000000003</v>
      </c>
      <c r="R61" s="19"/>
      <c r="S61" s="19">
        <v>-1.21</v>
      </c>
      <c r="T61" s="19">
        <v>0.34</v>
      </c>
      <c r="U61" s="19">
        <v>-1.1200000000000001</v>
      </c>
      <c r="V61" s="19">
        <v>-0.42</v>
      </c>
      <c r="W61" s="19">
        <v>-0.01</v>
      </c>
      <c r="X61" s="19"/>
      <c r="Y61" s="19"/>
      <c r="Z61" s="19">
        <v>0.8</v>
      </c>
      <c r="AA61" s="19">
        <v>66.72</v>
      </c>
      <c r="AB61" s="19">
        <v>35.53</v>
      </c>
      <c r="AC61" s="19">
        <v>6.48</v>
      </c>
      <c r="AD61" s="19">
        <v>3517.84</v>
      </c>
      <c r="AE61" s="19">
        <v>41.33</v>
      </c>
      <c r="AF61" s="19"/>
      <c r="AG61" s="19">
        <v>1.98</v>
      </c>
      <c r="AH61" s="19">
        <v>0.52</v>
      </c>
      <c r="AI61" s="19">
        <v>0.04</v>
      </c>
      <c r="AJ61" s="19">
        <v>0.89</v>
      </c>
      <c r="AK61" s="19">
        <v>0.53</v>
      </c>
      <c r="AL61" s="19"/>
      <c r="AM61" s="19"/>
      <c r="AN61" s="19">
        <v>3.78</v>
      </c>
      <c r="AO61" s="19">
        <v>70.33</v>
      </c>
      <c r="AP61" s="19">
        <v>42.74</v>
      </c>
      <c r="AQ61" s="19">
        <v>9.77</v>
      </c>
      <c r="AR61" s="51">
        <v>3382.44</v>
      </c>
      <c r="AS61" s="51">
        <v>39.31</v>
      </c>
      <c r="AU61" s="51">
        <v>0.33</v>
      </c>
      <c r="AV61" s="51">
        <v>0.32</v>
      </c>
      <c r="AW61" s="51">
        <v>-0.31</v>
      </c>
      <c r="AX61" s="51">
        <v>0.31</v>
      </c>
      <c r="BA61" s="51">
        <v>2.2999999999999998</v>
      </c>
      <c r="BB61" s="51">
        <v>69.3</v>
      </c>
      <c r="BC61" s="51">
        <v>39.9</v>
      </c>
      <c r="BD61" s="51">
        <v>8.3000000000000007</v>
      </c>
      <c r="BE61" s="51">
        <v>3287.44</v>
      </c>
      <c r="BF61" s="51">
        <v>38.200000000000003</v>
      </c>
      <c r="BH61" s="51">
        <v>-0.27</v>
      </c>
      <c r="BI61" s="51">
        <v>0.28999999999999998</v>
      </c>
      <c r="BJ61" s="51">
        <v>-0.83</v>
      </c>
      <c r="BK61" s="51">
        <v>0.03</v>
      </c>
      <c r="BN61" s="51">
        <v>0.7</v>
      </c>
      <c r="BO61" s="51">
        <v>67.400000000000006</v>
      </c>
      <c r="BP61" s="51">
        <v>36.9</v>
      </c>
      <c r="BQ61" s="51">
        <v>6.7</v>
      </c>
      <c r="BR61" s="51">
        <v>3481.7</v>
      </c>
      <c r="BS61" s="51">
        <v>40.46</v>
      </c>
      <c r="BU61" s="51">
        <v>0.93</v>
      </c>
      <c r="BV61" s="51">
        <v>0.37</v>
      </c>
      <c r="BW61" s="51">
        <v>0.21</v>
      </c>
      <c r="BX61" s="51">
        <v>0.61</v>
      </c>
      <c r="CA61" s="51">
        <v>3.3</v>
      </c>
      <c r="CB61" s="51">
        <v>71</v>
      </c>
      <c r="CC61" s="51">
        <v>42.99</v>
      </c>
      <c r="CD61" s="51">
        <v>9.57</v>
      </c>
      <c r="CE61" s="51">
        <v>3724.25</v>
      </c>
      <c r="CF61" s="51">
        <v>43.58</v>
      </c>
      <c r="CH61" s="51">
        <v>0.27</v>
      </c>
      <c r="CI61" s="51">
        <v>0.28000000000000003</v>
      </c>
      <c r="CJ61" s="51">
        <v>-0.28999999999999998</v>
      </c>
      <c r="CK61" s="51">
        <v>0.25</v>
      </c>
      <c r="CN61" s="51">
        <v>2.57</v>
      </c>
      <c r="CO61" s="51">
        <v>74.349999999999994</v>
      </c>
      <c r="CP61" s="51">
        <v>40.31</v>
      </c>
      <c r="CQ61" s="51">
        <v>8.15</v>
      </c>
      <c r="CR61" s="51">
        <v>3628.26</v>
      </c>
      <c r="CS61" s="51">
        <v>42.46</v>
      </c>
      <c r="CU61" s="51">
        <v>-0.42</v>
      </c>
      <c r="CV61" s="51">
        <v>0.22</v>
      </c>
      <c r="CW61" s="51">
        <v>-0.79</v>
      </c>
      <c r="CX61" s="51">
        <v>-0.21</v>
      </c>
      <c r="DA61" s="51">
        <v>0.97</v>
      </c>
      <c r="DB61" s="51">
        <v>73.47</v>
      </c>
      <c r="DC61" s="51">
        <v>37.369999999999997</v>
      </c>
      <c r="DD61" s="51">
        <v>6.53</v>
      </c>
      <c r="DE61" s="51">
        <v>3843.98</v>
      </c>
      <c r="DF61" s="51">
        <v>44.98</v>
      </c>
      <c r="DH61" s="51">
        <v>0.96</v>
      </c>
      <c r="DI61" s="51">
        <v>0.45</v>
      </c>
      <c r="DJ61" s="51">
        <v>0.21</v>
      </c>
      <c r="DK61" s="51">
        <v>0.72</v>
      </c>
      <c r="DN61" s="51">
        <v>3.74</v>
      </c>
      <c r="DO61" s="51">
        <v>75.25</v>
      </c>
      <c r="DP61" s="51">
        <v>43.35</v>
      </c>
      <c r="DQ61" s="51">
        <v>9.4600000000000009</v>
      </c>
    </row>
    <row r="62" spans="1:121" s="51" customFormat="1">
      <c r="A62" s="16">
        <v>2030</v>
      </c>
      <c r="B62" s="19">
        <v>3368.86</v>
      </c>
      <c r="C62" s="19">
        <v>39.56</v>
      </c>
      <c r="D62" s="19"/>
      <c r="E62" s="19">
        <v>0.4</v>
      </c>
      <c r="F62" s="19">
        <v>0.39</v>
      </c>
      <c r="G62" s="19">
        <v>-0.48</v>
      </c>
      <c r="H62" s="19">
        <v>0.22</v>
      </c>
      <c r="I62" s="19">
        <v>0.27</v>
      </c>
      <c r="J62" s="19"/>
      <c r="K62" s="19"/>
      <c r="L62" s="19">
        <v>2.41</v>
      </c>
      <c r="M62" s="19">
        <v>68.459999999999994</v>
      </c>
      <c r="N62" s="19">
        <v>39.17</v>
      </c>
      <c r="O62" s="19">
        <v>8.34</v>
      </c>
      <c r="P62" s="19">
        <v>3195.08</v>
      </c>
      <c r="Q62" s="19">
        <v>37.520000000000003</v>
      </c>
      <c r="R62" s="19"/>
      <c r="S62" s="19">
        <v>-1.19</v>
      </c>
      <c r="T62" s="19">
        <v>0.34</v>
      </c>
      <c r="U62" s="19">
        <v>-1.0900000000000001</v>
      </c>
      <c r="V62" s="19">
        <v>-0.42</v>
      </c>
      <c r="W62" s="19">
        <v>-0.02</v>
      </c>
      <c r="X62" s="19"/>
      <c r="Y62" s="19"/>
      <c r="Z62" s="19">
        <v>0.53</v>
      </c>
      <c r="AA62" s="19">
        <v>66.38</v>
      </c>
      <c r="AB62" s="19">
        <v>35.01</v>
      </c>
      <c r="AC62" s="19">
        <v>6.26</v>
      </c>
      <c r="AD62" s="19">
        <v>3551.78</v>
      </c>
      <c r="AE62" s="19">
        <v>41.71</v>
      </c>
      <c r="AF62" s="19"/>
      <c r="AG62" s="19">
        <v>2.0699999999999998</v>
      </c>
      <c r="AH62" s="19">
        <v>0.53</v>
      </c>
      <c r="AI62" s="19">
        <v>0.1</v>
      </c>
      <c r="AJ62" s="19">
        <v>0.9</v>
      </c>
      <c r="AK62" s="19">
        <v>0.54</v>
      </c>
      <c r="AL62" s="19"/>
      <c r="AM62" s="19"/>
      <c r="AN62" s="19">
        <v>4.05</v>
      </c>
      <c r="AO62" s="19">
        <v>70.400000000000006</v>
      </c>
      <c r="AP62" s="19">
        <v>43.4</v>
      </c>
      <c r="AQ62" s="19">
        <v>9.92</v>
      </c>
      <c r="CE62" s="51">
        <v>3734</v>
      </c>
      <c r="CF62" s="51">
        <v>43.67</v>
      </c>
      <c r="CH62" s="51">
        <v>0.26</v>
      </c>
      <c r="CI62" s="51">
        <v>0.28000000000000003</v>
      </c>
      <c r="CJ62" s="51">
        <v>-0.3</v>
      </c>
      <c r="CK62" s="51">
        <v>0.25</v>
      </c>
      <c r="CN62" s="51">
        <v>2.6</v>
      </c>
      <c r="CO62" s="51">
        <v>74.22</v>
      </c>
      <c r="CP62" s="51">
        <v>40.46</v>
      </c>
      <c r="CQ62" s="51">
        <v>8.14</v>
      </c>
      <c r="CR62" s="51">
        <v>3621.47</v>
      </c>
      <c r="CS62" s="51">
        <v>42.35</v>
      </c>
      <c r="CU62" s="51">
        <v>-0.45</v>
      </c>
      <c r="CV62" s="51">
        <v>0.21</v>
      </c>
      <c r="CW62" s="51">
        <v>-0.82</v>
      </c>
      <c r="CX62" s="51">
        <v>-0.21</v>
      </c>
      <c r="DA62" s="51">
        <v>0.77</v>
      </c>
      <c r="DB62" s="51">
        <v>73.099999999999994</v>
      </c>
      <c r="DC62" s="51">
        <v>36.93</v>
      </c>
      <c r="DD62" s="51">
        <v>6.29</v>
      </c>
      <c r="DE62" s="51">
        <v>3870.89</v>
      </c>
      <c r="DF62" s="51">
        <v>45.27</v>
      </c>
      <c r="DH62" s="51">
        <v>0.98</v>
      </c>
      <c r="DI62" s="51">
        <v>0.46</v>
      </c>
      <c r="DJ62" s="51">
        <v>0.22</v>
      </c>
      <c r="DK62" s="51">
        <v>0.72</v>
      </c>
      <c r="DN62" s="51">
        <v>3.99</v>
      </c>
      <c r="DO62" s="51">
        <v>75.349999999999994</v>
      </c>
      <c r="DP62" s="51">
        <v>44.1</v>
      </c>
      <c r="DQ62" s="51">
        <v>9.61</v>
      </c>
    </row>
    <row r="63" spans="1:121" s="51" customFormat="1">
      <c r="A63" s="16">
        <v>2031</v>
      </c>
      <c r="B63" s="19">
        <v>3382.55</v>
      </c>
      <c r="C63" s="19">
        <v>39.72</v>
      </c>
      <c r="D63" s="19"/>
      <c r="E63" s="19">
        <v>0.4</v>
      </c>
      <c r="F63" s="19">
        <v>0.39</v>
      </c>
      <c r="G63" s="19">
        <v>-0.49</v>
      </c>
      <c r="H63" s="19">
        <v>0.23</v>
      </c>
      <c r="I63" s="19">
        <v>0.27</v>
      </c>
      <c r="J63" s="19"/>
      <c r="K63" s="19"/>
      <c r="L63" s="19">
        <v>2.41</v>
      </c>
      <c r="M63" s="19">
        <v>68.319999999999993</v>
      </c>
      <c r="N63" s="19">
        <v>39.21</v>
      </c>
      <c r="O63" s="19">
        <v>8.32</v>
      </c>
      <c r="P63" s="19">
        <v>3189.65</v>
      </c>
      <c r="Q63" s="19">
        <v>37.450000000000003</v>
      </c>
      <c r="R63" s="19"/>
      <c r="S63" s="19">
        <v>-1.22</v>
      </c>
      <c r="T63" s="19">
        <v>0.33</v>
      </c>
      <c r="U63" s="19">
        <v>-1.1000000000000001</v>
      </c>
      <c r="V63" s="19">
        <v>-0.43</v>
      </c>
      <c r="W63" s="19">
        <v>-0.03</v>
      </c>
      <c r="X63" s="19"/>
      <c r="Y63" s="19"/>
      <c r="Z63" s="19">
        <v>0.26</v>
      </c>
      <c r="AA63" s="19">
        <v>66.03</v>
      </c>
      <c r="AB63" s="19">
        <v>34.450000000000003</v>
      </c>
      <c r="AC63" s="19">
        <v>6.05</v>
      </c>
      <c r="AD63" s="19">
        <v>3587.3</v>
      </c>
      <c r="AE63" s="19">
        <v>42.12</v>
      </c>
      <c r="AF63" s="19"/>
      <c r="AG63" s="19">
        <v>2.11</v>
      </c>
      <c r="AH63" s="19">
        <v>0.54</v>
      </c>
      <c r="AI63" s="19">
        <v>0.1</v>
      </c>
      <c r="AJ63" s="19">
        <v>0.91</v>
      </c>
      <c r="AK63" s="19">
        <v>0.55000000000000004</v>
      </c>
      <c r="AL63" s="19"/>
      <c r="AM63" s="19"/>
      <c r="AN63" s="19">
        <v>4.32</v>
      </c>
      <c r="AO63" s="19">
        <v>70.44</v>
      </c>
      <c r="AP63" s="19">
        <v>44.05</v>
      </c>
      <c r="AQ63" s="19">
        <v>10.06</v>
      </c>
      <c r="CE63" s="51">
        <v>3742.9</v>
      </c>
      <c r="CF63" s="51">
        <v>43.76</v>
      </c>
      <c r="CH63" s="51">
        <v>0.25</v>
      </c>
      <c r="CI63" s="51">
        <v>0.28000000000000003</v>
      </c>
      <c r="CJ63" s="51">
        <v>-0.31</v>
      </c>
      <c r="CK63" s="51">
        <v>0.25</v>
      </c>
      <c r="CN63" s="51">
        <v>2.63</v>
      </c>
      <c r="CO63" s="51">
        <v>74.099999999999994</v>
      </c>
      <c r="CP63" s="51">
        <v>40.6</v>
      </c>
      <c r="CQ63" s="51">
        <v>8.14</v>
      </c>
      <c r="CR63" s="51">
        <v>3613.43</v>
      </c>
      <c r="CS63" s="51">
        <v>42.24</v>
      </c>
      <c r="CU63" s="51">
        <v>-0.48</v>
      </c>
      <c r="CV63" s="51">
        <v>0.2</v>
      </c>
      <c r="CW63" s="51">
        <v>-0.85</v>
      </c>
      <c r="CX63" s="51">
        <v>-0.22</v>
      </c>
      <c r="DA63" s="51">
        <v>0.56000000000000005</v>
      </c>
      <c r="DB63" s="51">
        <v>72.739999999999995</v>
      </c>
      <c r="DC63" s="51">
        <v>36.47</v>
      </c>
      <c r="DD63" s="51">
        <v>6.06</v>
      </c>
      <c r="DE63" s="51">
        <v>3898.83</v>
      </c>
      <c r="DF63" s="51">
        <v>45.58</v>
      </c>
      <c r="DH63" s="51">
        <v>0.98</v>
      </c>
      <c r="DI63" s="51">
        <v>0.47</v>
      </c>
      <c r="DJ63" s="51">
        <v>0.22</v>
      </c>
      <c r="DK63" s="51">
        <v>0.73</v>
      </c>
      <c r="DN63" s="51">
        <v>4.26</v>
      </c>
      <c r="DO63" s="51">
        <v>75.459999999999994</v>
      </c>
      <c r="DP63" s="51">
        <v>44.84</v>
      </c>
      <c r="DQ63" s="51">
        <v>9.76</v>
      </c>
    </row>
    <row r="64" spans="1:121" s="51" customFormat="1">
      <c r="A64" s="16">
        <v>2032</v>
      </c>
      <c r="B64" s="19">
        <v>3398.66</v>
      </c>
      <c r="C64" s="19">
        <v>39.909999999999997</v>
      </c>
      <c r="D64" s="19"/>
      <c r="E64" s="19">
        <v>0.45</v>
      </c>
      <c r="F64" s="19">
        <v>0.39</v>
      </c>
      <c r="G64" s="19">
        <v>-0.43</v>
      </c>
      <c r="H64" s="19">
        <v>0.22</v>
      </c>
      <c r="I64" s="19">
        <v>0.27</v>
      </c>
      <c r="J64" s="19"/>
      <c r="K64" s="19"/>
      <c r="L64" s="19">
        <v>2.4</v>
      </c>
      <c r="M64" s="19">
        <v>68.260000000000005</v>
      </c>
      <c r="N64" s="19">
        <v>39.26</v>
      </c>
      <c r="O64" s="19">
        <v>8.32</v>
      </c>
      <c r="P64" s="19">
        <v>3186.74</v>
      </c>
      <c r="Q64" s="19">
        <v>37.42</v>
      </c>
      <c r="R64" s="19"/>
      <c r="S64" s="19">
        <v>-1.19</v>
      </c>
      <c r="T64" s="19">
        <v>0.33</v>
      </c>
      <c r="U64" s="19">
        <v>-1.05</v>
      </c>
      <c r="V64" s="19">
        <v>-0.43</v>
      </c>
      <c r="W64" s="19">
        <v>-0.04</v>
      </c>
      <c r="X64" s="19"/>
      <c r="Y64" s="19"/>
      <c r="Z64" s="19">
        <v>0.02</v>
      </c>
      <c r="AA64" s="19">
        <v>65.78</v>
      </c>
      <c r="AB64" s="19">
        <v>33.909999999999997</v>
      </c>
      <c r="AC64" s="19">
        <v>5.86</v>
      </c>
      <c r="AD64" s="19">
        <v>3624.48</v>
      </c>
      <c r="AE64" s="19">
        <v>42.56</v>
      </c>
      <c r="AF64" s="19"/>
      <c r="AG64" s="19">
        <v>2.1800000000000002</v>
      </c>
      <c r="AH64" s="19">
        <v>0.54</v>
      </c>
      <c r="AI64" s="19">
        <v>0.16</v>
      </c>
      <c r="AJ64" s="19">
        <v>0.92</v>
      </c>
      <c r="AK64" s="19">
        <v>0.56000000000000005</v>
      </c>
      <c r="AL64" s="19"/>
      <c r="AM64" s="19"/>
      <c r="AN64" s="19">
        <v>4.6100000000000003</v>
      </c>
      <c r="AO64" s="19">
        <v>70.569999999999993</v>
      </c>
      <c r="AP64" s="19">
        <v>44.74</v>
      </c>
      <c r="AQ64" s="19">
        <v>10.199999999999999</v>
      </c>
      <c r="CE64" s="51">
        <v>3752.02</v>
      </c>
      <c r="CF64" s="51">
        <v>43.86</v>
      </c>
      <c r="CH64" s="51">
        <v>0.24</v>
      </c>
      <c r="CI64" s="51">
        <v>0.28000000000000003</v>
      </c>
      <c r="CJ64" s="51">
        <v>-0.31</v>
      </c>
      <c r="CK64" s="51">
        <v>0.25</v>
      </c>
      <c r="CN64" s="51">
        <v>2.65</v>
      </c>
      <c r="CO64" s="51">
        <v>74</v>
      </c>
      <c r="CP64" s="51">
        <v>40.72</v>
      </c>
      <c r="CQ64" s="51">
        <v>8.14</v>
      </c>
      <c r="CR64" s="51">
        <v>3604.45</v>
      </c>
      <c r="CS64" s="51">
        <v>42.14</v>
      </c>
      <c r="CU64" s="51">
        <v>-0.5</v>
      </c>
      <c r="CV64" s="51">
        <v>0.19</v>
      </c>
      <c r="CW64" s="51">
        <v>-0.87</v>
      </c>
      <c r="CX64" s="51">
        <v>-0.23</v>
      </c>
      <c r="DA64" s="51">
        <v>0.34</v>
      </c>
      <c r="DB64" s="51">
        <v>72.41</v>
      </c>
      <c r="DC64" s="51">
        <v>36.01</v>
      </c>
      <c r="DD64" s="51">
        <v>5.85</v>
      </c>
      <c r="DE64" s="51">
        <v>3926.61</v>
      </c>
      <c r="DF64" s="51">
        <v>45.9</v>
      </c>
      <c r="DH64" s="51">
        <v>0.98</v>
      </c>
      <c r="DI64" s="51">
        <v>0.48</v>
      </c>
      <c r="DJ64" s="51">
        <v>0.23</v>
      </c>
      <c r="DK64" s="51">
        <v>0.74</v>
      </c>
      <c r="DN64" s="51">
        <v>4.54</v>
      </c>
      <c r="DO64" s="51">
        <v>75.61</v>
      </c>
      <c r="DP64" s="51">
        <v>45.58</v>
      </c>
      <c r="DQ64" s="51">
        <v>9.9</v>
      </c>
    </row>
    <row r="65" spans="1:121" s="51" customFormat="1">
      <c r="A65" s="16">
        <v>2033</v>
      </c>
      <c r="B65" s="19">
        <v>3415.88</v>
      </c>
      <c r="C65" s="19">
        <v>40.119999999999997</v>
      </c>
      <c r="D65" s="19"/>
      <c r="E65" s="19">
        <v>0.48</v>
      </c>
      <c r="F65" s="19">
        <v>0.39</v>
      </c>
      <c r="G65" s="19">
        <v>-0.41</v>
      </c>
      <c r="H65" s="19">
        <v>0.23</v>
      </c>
      <c r="I65" s="19">
        <v>0.27</v>
      </c>
      <c r="J65" s="19"/>
      <c r="K65" s="19"/>
      <c r="L65" s="19">
        <v>2.4</v>
      </c>
      <c r="M65" s="19">
        <v>68.25</v>
      </c>
      <c r="N65" s="19">
        <v>39.29</v>
      </c>
      <c r="O65" s="19">
        <v>8.33</v>
      </c>
      <c r="P65" s="19">
        <v>3184.52</v>
      </c>
      <c r="Q65" s="19">
        <v>37.4</v>
      </c>
      <c r="R65" s="19"/>
      <c r="S65" s="19">
        <v>-1.2</v>
      </c>
      <c r="T65" s="19">
        <v>0.32</v>
      </c>
      <c r="U65" s="19">
        <v>-1.04</v>
      </c>
      <c r="V65" s="19">
        <v>-0.43</v>
      </c>
      <c r="W65" s="19">
        <v>-0.05</v>
      </c>
      <c r="X65" s="19"/>
      <c r="Y65" s="19"/>
      <c r="Z65" s="19">
        <v>0</v>
      </c>
      <c r="AA65" s="19">
        <v>65.56</v>
      </c>
      <c r="AB65" s="19">
        <v>33.369999999999997</v>
      </c>
      <c r="AC65" s="19">
        <v>5.66</v>
      </c>
      <c r="AD65" s="19">
        <v>3663.58</v>
      </c>
      <c r="AE65" s="19">
        <v>43.03</v>
      </c>
      <c r="AF65" s="19"/>
      <c r="AG65" s="19">
        <v>2.23</v>
      </c>
      <c r="AH65" s="19">
        <v>0.54</v>
      </c>
      <c r="AI65" s="19">
        <v>0.19</v>
      </c>
      <c r="AJ65" s="19">
        <v>0.93</v>
      </c>
      <c r="AK65" s="19">
        <v>0.56999999999999995</v>
      </c>
      <c r="AL65" s="19"/>
      <c r="AM65" s="19"/>
      <c r="AN65" s="19">
        <v>4.8899999999999997</v>
      </c>
      <c r="AO65" s="19">
        <v>70.75</v>
      </c>
      <c r="AP65" s="19">
        <v>45.4</v>
      </c>
      <c r="AQ65" s="19">
        <v>10.33</v>
      </c>
      <c r="CE65" s="51">
        <v>3761.39</v>
      </c>
      <c r="CF65" s="51">
        <v>43.98</v>
      </c>
      <c r="CH65" s="51">
        <v>0.25</v>
      </c>
      <c r="CI65" s="51">
        <v>0.28000000000000003</v>
      </c>
      <c r="CJ65" s="51">
        <v>-0.31</v>
      </c>
      <c r="CK65" s="51">
        <v>0.25</v>
      </c>
      <c r="CN65" s="51">
        <v>2.67</v>
      </c>
      <c r="CO65" s="51">
        <v>73.95</v>
      </c>
      <c r="CP65" s="51">
        <v>40.840000000000003</v>
      </c>
      <c r="CQ65" s="51">
        <v>8.1300000000000008</v>
      </c>
      <c r="CR65" s="51">
        <v>3595.93</v>
      </c>
      <c r="CS65" s="51">
        <v>42.04</v>
      </c>
      <c r="CU65" s="51">
        <v>-0.51</v>
      </c>
      <c r="CV65" s="51">
        <v>0.18</v>
      </c>
      <c r="CW65" s="51">
        <v>-0.87</v>
      </c>
      <c r="CX65" s="51">
        <v>-0.23</v>
      </c>
      <c r="DA65" s="51">
        <v>0.12</v>
      </c>
      <c r="DB65" s="51">
        <v>72.12</v>
      </c>
      <c r="DC65" s="51">
        <v>35.53</v>
      </c>
      <c r="DD65" s="51">
        <v>5.66</v>
      </c>
      <c r="DE65" s="51">
        <v>3955.71</v>
      </c>
      <c r="DF65" s="51">
        <v>46.25</v>
      </c>
      <c r="DH65" s="51">
        <v>1</v>
      </c>
      <c r="DI65" s="51">
        <v>0.48</v>
      </c>
      <c r="DJ65" s="51">
        <v>0.24</v>
      </c>
      <c r="DK65" s="51">
        <v>0.75</v>
      </c>
      <c r="DN65" s="51">
        <v>4.82</v>
      </c>
      <c r="DO65" s="51">
        <v>75.81</v>
      </c>
      <c r="DP65" s="51">
        <v>46.35</v>
      </c>
      <c r="DQ65" s="51">
        <v>10.06</v>
      </c>
    </row>
    <row r="66" spans="1:121" s="51" customFormat="1">
      <c r="A66" s="16">
        <v>2034</v>
      </c>
      <c r="B66" s="19">
        <v>3434.38</v>
      </c>
      <c r="C66" s="19">
        <v>40.35</v>
      </c>
      <c r="D66" s="19"/>
      <c r="E66" s="19">
        <v>0.53</v>
      </c>
      <c r="F66" s="19">
        <v>0.39</v>
      </c>
      <c r="G66" s="19">
        <v>-0.36</v>
      </c>
      <c r="H66" s="19">
        <v>0.23</v>
      </c>
      <c r="I66" s="19">
        <v>0.27</v>
      </c>
      <c r="J66" s="19"/>
      <c r="K66" s="19"/>
      <c r="L66" s="19">
        <v>2.4</v>
      </c>
      <c r="M66" s="19">
        <v>68.37</v>
      </c>
      <c r="N66" s="19">
        <v>39.33</v>
      </c>
      <c r="O66" s="19">
        <v>8.33</v>
      </c>
      <c r="P66" s="19">
        <v>3183.27</v>
      </c>
      <c r="Q66" s="19">
        <v>37.4</v>
      </c>
      <c r="R66" s="19"/>
      <c r="S66" s="19">
        <v>-1.1599999999999999</v>
      </c>
      <c r="T66" s="19">
        <v>0.32</v>
      </c>
      <c r="U66" s="19">
        <v>-0.99</v>
      </c>
      <c r="V66" s="19">
        <v>-0.43</v>
      </c>
      <c r="W66" s="19">
        <v>-0.05</v>
      </c>
      <c r="X66" s="19"/>
      <c r="Y66" s="19"/>
      <c r="Z66" s="19">
        <v>0</v>
      </c>
      <c r="AA66" s="19">
        <v>65.47</v>
      </c>
      <c r="AB66" s="19">
        <v>32.81</v>
      </c>
      <c r="AC66" s="19">
        <v>5.46</v>
      </c>
      <c r="AD66" s="19">
        <v>3704.28</v>
      </c>
      <c r="AE66" s="19">
        <v>43.52</v>
      </c>
      <c r="AF66" s="19"/>
      <c r="AG66" s="19">
        <v>2.2999999999999998</v>
      </c>
      <c r="AH66" s="19">
        <v>0.54</v>
      </c>
      <c r="AI66" s="19">
        <v>0.24</v>
      </c>
      <c r="AJ66" s="19">
        <v>0.94</v>
      </c>
      <c r="AK66" s="19">
        <v>0.57999999999999996</v>
      </c>
      <c r="AL66" s="19"/>
      <c r="AM66" s="19"/>
      <c r="AN66" s="19">
        <v>5.19</v>
      </c>
      <c r="AO66" s="19">
        <v>71.069999999999993</v>
      </c>
      <c r="AP66" s="19">
        <v>46.06</v>
      </c>
      <c r="AQ66" s="19">
        <v>10.46</v>
      </c>
      <c r="CE66" s="51">
        <v>3771.57</v>
      </c>
      <c r="CF66" s="51">
        <v>44.12</v>
      </c>
      <c r="CH66" s="51">
        <v>0.25</v>
      </c>
      <c r="CI66" s="51">
        <v>0.28000000000000003</v>
      </c>
      <c r="CJ66" s="51">
        <v>-0.3</v>
      </c>
      <c r="CK66" s="51">
        <v>0.25</v>
      </c>
      <c r="CN66" s="51">
        <v>2.69</v>
      </c>
      <c r="CO66" s="51">
        <v>73.989999999999995</v>
      </c>
      <c r="CP66" s="51">
        <v>40.950000000000003</v>
      </c>
      <c r="CQ66" s="51">
        <v>8.1300000000000008</v>
      </c>
      <c r="CR66" s="51">
        <v>3586.61</v>
      </c>
      <c r="CS66" s="51">
        <v>41.96</v>
      </c>
      <c r="CU66" s="51">
        <v>-0.52</v>
      </c>
      <c r="CV66" s="51">
        <v>0.17</v>
      </c>
      <c r="CW66" s="51">
        <v>-0.86</v>
      </c>
      <c r="CX66" s="51">
        <v>-0.24</v>
      </c>
      <c r="DA66" s="51">
        <v>0.03</v>
      </c>
      <c r="DB66" s="51">
        <v>71.91</v>
      </c>
      <c r="DC66" s="51">
        <v>35.04</v>
      </c>
      <c r="DD66" s="51">
        <v>5.45</v>
      </c>
      <c r="DE66" s="51">
        <v>3986.13</v>
      </c>
      <c r="DF66" s="51">
        <v>46.63</v>
      </c>
      <c r="DH66" s="51">
        <v>1.02</v>
      </c>
      <c r="DI66" s="51">
        <v>0.48</v>
      </c>
      <c r="DJ66" s="51">
        <v>0.25</v>
      </c>
      <c r="DK66" s="51">
        <v>0.76</v>
      </c>
      <c r="DN66" s="51">
        <v>5.0999999999999996</v>
      </c>
      <c r="DO66" s="51">
        <v>76.099999999999994</v>
      </c>
      <c r="DP66" s="51">
        <v>47.11</v>
      </c>
      <c r="DQ66" s="51">
        <v>10.199999999999999</v>
      </c>
    </row>
    <row r="67" spans="1:121" s="51" customFormat="1">
      <c r="A67" s="16">
        <v>2035</v>
      </c>
      <c r="B67" s="19">
        <v>3455.84</v>
      </c>
      <c r="C67" s="19">
        <v>40.619999999999997</v>
      </c>
      <c r="D67" s="19"/>
      <c r="E67" s="19">
        <v>0.6</v>
      </c>
      <c r="F67" s="19">
        <v>0.39</v>
      </c>
      <c r="G67" s="19">
        <v>-0.28000000000000003</v>
      </c>
      <c r="H67" s="19">
        <v>0.23</v>
      </c>
      <c r="I67" s="19">
        <v>0.27</v>
      </c>
      <c r="J67" s="19"/>
      <c r="K67" s="19"/>
      <c r="L67" s="19">
        <v>2.4</v>
      </c>
      <c r="M67" s="19">
        <v>68.61</v>
      </c>
      <c r="N67" s="19">
        <v>39.369999999999997</v>
      </c>
      <c r="O67" s="19">
        <v>8.33</v>
      </c>
      <c r="P67" s="19">
        <v>3184.04</v>
      </c>
      <c r="Q67" s="19">
        <v>37.42</v>
      </c>
      <c r="R67" s="19"/>
      <c r="S67" s="19">
        <v>-1.1100000000000001</v>
      </c>
      <c r="T67" s="19">
        <v>0.31</v>
      </c>
      <c r="U67" s="19">
        <v>-0.92</v>
      </c>
      <c r="V67" s="19">
        <v>-0.43</v>
      </c>
      <c r="W67" s="19">
        <v>-0.06</v>
      </c>
      <c r="X67" s="19"/>
      <c r="Y67" s="19"/>
      <c r="Z67" s="19">
        <v>0</v>
      </c>
      <c r="AA67" s="19">
        <v>65.5</v>
      </c>
      <c r="AB67" s="19">
        <v>32.18</v>
      </c>
      <c r="AC67" s="19">
        <v>5.27</v>
      </c>
      <c r="AD67" s="19">
        <v>3749</v>
      </c>
      <c r="AE67" s="19">
        <v>44.06</v>
      </c>
      <c r="AF67" s="19"/>
      <c r="AG67" s="19">
        <v>2.4</v>
      </c>
      <c r="AH67" s="19">
        <v>0.54</v>
      </c>
      <c r="AI67" s="19">
        <v>0.32</v>
      </c>
      <c r="AJ67" s="19">
        <v>0.95</v>
      </c>
      <c r="AK67" s="19">
        <v>0.59</v>
      </c>
      <c r="AL67" s="19"/>
      <c r="AM67" s="19"/>
      <c r="AN67" s="19">
        <v>5.48</v>
      </c>
      <c r="AO67" s="19">
        <v>71.5</v>
      </c>
      <c r="AP67" s="19">
        <v>46.76</v>
      </c>
      <c r="AQ67" s="19">
        <v>10.58</v>
      </c>
      <c r="CE67" s="51">
        <v>3782.54</v>
      </c>
      <c r="CF67" s="51">
        <v>44.28</v>
      </c>
      <c r="CH67" s="51">
        <v>0.28999999999999998</v>
      </c>
      <c r="CI67" s="51">
        <v>0.28000000000000003</v>
      </c>
      <c r="CJ67" s="51">
        <v>-0.26</v>
      </c>
      <c r="CK67" s="51">
        <v>0.25</v>
      </c>
      <c r="CN67" s="51">
        <v>2.71</v>
      </c>
      <c r="CO67" s="51">
        <v>74.13</v>
      </c>
      <c r="CP67" s="51">
        <v>41.06</v>
      </c>
      <c r="CQ67" s="51">
        <v>8.1300000000000008</v>
      </c>
      <c r="CR67" s="51">
        <v>3578.93</v>
      </c>
      <c r="CS67" s="51">
        <v>41.89</v>
      </c>
      <c r="CU67" s="51">
        <v>-0.48</v>
      </c>
      <c r="CV67" s="51">
        <v>0.17</v>
      </c>
      <c r="CW67" s="51">
        <v>-0.83</v>
      </c>
      <c r="CX67" s="51">
        <v>-0.25</v>
      </c>
      <c r="DA67" s="51">
        <v>0.01</v>
      </c>
      <c r="DB67" s="51">
        <v>71.81</v>
      </c>
      <c r="DC67" s="51">
        <v>34.53</v>
      </c>
      <c r="DD67" s="51">
        <v>5.26</v>
      </c>
      <c r="DE67" s="51">
        <v>4017.95</v>
      </c>
      <c r="DF67" s="51">
        <v>47.03</v>
      </c>
      <c r="DH67" s="51">
        <v>1.07</v>
      </c>
      <c r="DI67" s="51">
        <v>0.48</v>
      </c>
      <c r="DJ67" s="51">
        <v>0.3</v>
      </c>
      <c r="DK67" s="51">
        <v>0.76</v>
      </c>
      <c r="DN67" s="51">
        <v>5.39</v>
      </c>
      <c r="DO67" s="51">
        <v>76.5</v>
      </c>
      <c r="DP67" s="51">
        <v>47.86</v>
      </c>
      <c r="DQ67" s="51">
        <v>10.33</v>
      </c>
    </row>
    <row r="68" spans="1:121" s="51" customFormat="1">
      <c r="A68" s="16">
        <v>2036</v>
      </c>
      <c r="B68" s="19">
        <v>3478.72</v>
      </c>
      <c r="C68" s="19">
        <v>40.9</v>
      </c>
      <c r="D68" s="19"/>
      <c r="E68" s="19">
        <v>0.67</v>
      </c>
      <c r="F68" s="19">
        <v>0.39</v>
      </c>
      <c r="G68" s="19">
        <v>-0.22</v>
      </c>
      <c r="H68" s="19">
        <v>0.23</v>
      </c>
      <c r="I68" s="19">
        <v>0.27</v>
      </c>
      <c r="J68" s="19"/>
      <c r="K68" s="19"/>
      <c r="L68" s="19">
        <v>2.39</v>
      </c>
      <c r="M68" s="19">
        <v>68.91</v>
      </c>
      <c r="N68" s="19">
        <v>39.39</v>
      </c>
      <c r="O68" s="19">
        <v>8.33</v>
      </c>
      <c r="P68" s="19">
        <v>3187.08</v>
      </c>
      <c r="Q68" s="19">
        <v>37.47</v>
      </c>
      <c r="R68" s="19"/>
      <c r="S68" s="19">
        <v>-1.08</v>
      </c>
      <c r="T68" s="19">
        <v>0.31</v>
      </c>
      <c r="U68" s="19">
        <v>-0.87</v>
      </c>
      <c r="V68" s="19">
        <v>-0.44</v>
      </c>
      <c r="W68" s="19">
        <v>-7.0000000000000007E-2</v>
      </c>
      <c r="X68" s="19"/>
      <c r="Y68" s="19"/>
      <c r="Z68" s="19">
        <v>0</v>
      </c>
      <c r="AA68" s="19">
        <v>65.58</v>
      </c>
      <c r="AB68" s="19">
        <v>31.6</v>
      </c>
      <c r="AC68" s="19">
        <v>5.12</v>
      </c>
      <c r="AD68" s="19">
        <v>3795</v>
      </c>
      <c r="AE68" s="19">
        <v>44.62</v>
      </c>
      <c r="AF68" s="19"/>
      <c r="AG68" s="19">
        <v>2.46</v>
      </c>
      <c r="AH68" s="19">
        <v>0.54</v>
      </c>
      <c r="AI68" s="19">
        <v>0.37</v>
      </c>
      <c r="AJ68" s="19">
        <v>0.95</v>
      </c>
      <c r="AK68" s="19">
        <v>0.6</v>
      </c>
      <c r="AL68" s="19"/>
      <c r="AM68" s="19"/>
      <c r="AN68" s="19">
        <v>5.78</v>
      </c>
      <c r="AO68" s="19">
        <v>72.010000000000005</v>
      </c>
      <c r="AP68" s="19">
        <v>47.44</v>
      </c>
      <c r="AQ68" s="19">
        <v>10.71</v>
      </c>
      <c r="CE68" s="51">
        <v>3796.2</v>
      </c>
      <c r="CF68" s="51">
        <v>44.47</v>
      </c>
      <c r="CH68" s="51">
        <v>0.35</v>
      </c>
      <c r="CI68" s="51">
        <v>0.28000000000000003</v>
      </c>
      <c r="CJ68" s="51">
        <v>-0.2</v>
      </c>
      <c r="CK68" s="51">
        <v>0.25</v>
      </c>
      <c r="CN68" s="51">
        <v>2.73</v>
      </c>
      <c r="CO68" s="51">
        <v>74.36</v>
      </c>
      <c r="CP68" s="51">
        <v>41.15</v>
      </c>
      <c r="CQ68" s="51">
        <v>8.1300000000000008</v>
      </c>
      <c r="CR68" s="51">
        <v>3573.17</v>
      </c>
      <c r="CS68" s="51">
        <v>41.86</v>
      </c>
      <c r="CU68" s="51">
        <v>-0.43</v>
      </c>
      <c r="CV68" s="51">
        <v>0.17</v>
      </c>
      <c r="CW68" s="51">
        <v>-0.78</v>
      </c>
      <c r="CX68" s="51">
        <v>-0.26</v>
      </c>
      <c r="DA68" s="51">
        <v>0.01</v>
      </c>
      <c r="DB68" s="51">
        <v>71.8</v>
      </c>
      <c r="DC68" s="51">
        <v>34.020000000000003</v>
      </c>
      <c r="DD68" s="51">
        <v>5.0999999999999996</v>
      </c>
      <c r="DE68" s="51">
        <v>4052.83</v>
      </c>
      <c r="DF68" s="51">
        <v>47.48</v>
      </c>
      <c r="DH68" s="51">
        <v>1.1399999999999999</v>
      </c>
      <c r="DI68" s="51">
        <v>0.48</v>
      </c>
      <c r="DJ68" s="51">
        <v>0.36</v>
      </c>
      <c r="DK68" s="51">
        <v>0.77</v>
      </c>
      <c r="DN68" s="51">
        <v>5.68</v>
      </c>
      <c r="DO68" s="51">
        <v>76.989999999999995</v>
      </c>
      <c r="DP68" s="51">
        <v>48.66</v>
      </c>
      <c r="DQ68" s="51">
        <v>10.47</v>
      </c>
    </row>
    <row r="69" spans="1:121" s="51" customFormat="1">
      <c r="A69" s="16">
        <v>2037</v>
      </c>
      <c r="B69" s="19">
        <v>3503.93</v>
      </c>
      <c r="C69" s="19">
        <v>41.22</v>
      </c>
      <c r="D69" s="19"/>
      <c r="E69" s="19">
        <v>0.72</v>
      </c>
      <c r="F69" s="19">
        <v>0.39</v>
      </c>
      <c r="G69" s="19">
        <v>-0.18</v>
      </c>
      <c r="H69" s="19">
        <v>0.23</v>
      </c>
      <c r="I69" s="19">
        <v>0.27</v>
      </c>
      <c r="J69" s="19"/>
      <c r="K69" s="19"/>
      <c r="L69" s="19">
        <v>2.4</v>
      </c>
      <c r="M69" s="19">
        <v>69.34</v>
      </c>
      <c r="N69" s="19">
        <v>39.43</v>
      </c>
      <c r="O69" s="19">
        <v>8.33</v>
      </c>
      <c r="P69" s="19">
        <v>3189.68</v>
      </c>
      <c r="Q69" s="19">
        <v>37.520000000000003</v>
      </c>
      <c r="R69" s="19"/>
      <c r="S69" s="19">
        <v>-1.06</v>
      </c>
      <c r="T69" s="19">
        <v>0.3</v>
      </c>
      <c r="U69" s="19">
        <v>-0.83</v>
      </c>
      <c r="V69" s="19">
        <v>-0.44</v>
      </c>
      <c r="W69" s="19">
        <v>-0.08</v>
      </c>
      <c r="X69" s="19"/>
      <c r="Y69" s="19"/>
      <c r="Z69" s="19">
        <v>0</v>
      </c>
      <c r="AA69" s="19">
        <v>65.78</v>
      </c>
      <c r="AB69" s="19">
        <v>31.02</v>
      </c>
      <c r="AC69" s="19">
        <v>4.97</v>
      </c>
      <c r="AD69" s="19">
        <v>3846.27</v>
      </c>
      <c r="AE69" s="19">
        <v>45.25</v>
      </c>
      <c r="AF69" s="19"/>
      <c r="AG69" s="19">
        <v>2.5299999999999998</v>
      </c>
      <c r="AH69" s="19">
        <v>0.54</v>
      </c>
      <c r="AI69" s="19">
        <v>0.43</v>
      </c>
      <c r="AJ69" s="19">
        <v>0.96</v>
      </c>
      <c r="AK69" s="19">
        <v>0.61</v>
      </c>
      <c r="AL69" s="19"/>
      <c r="AM69" s="19"/>
      <c r="AN69" s="19">
        <v>6.08</v>
      </c>
      <c r="AO69" s="19">
        <v>72.63</v>
      </c>
      <c r="AP69" s="19">
        <v>48.11</v>
      </c>
      <c r="AQ69" s="19">
        <v>10.82</v>
      </c>
      <c r="CE69" s="51">
        <v>3810.83</v>
      </c>
      <c r="CF69" s="51">
        <v>44.68</v>
      </c>
      <c r="CH69" s="51">
        <v>0.4</v>
      </c>
      <c r="CI69" s="51">
        <v>0.28000000000000003</v>
      </c>
      <c r="CJ69" s="51">
        <v>-0.16</v>
      </c>
      <c r="CK69" s="51">
        <v>0.25</v>
      </c>
      <c r="CN69" s="51">
        <v>2.74</v>
      </c>
      <c r="CO69" s="51">
        <v>74.709999999999994</v>
      </c>
      <c r="CP69" s="51">
        <v>41.24</v>
      </c>
      <c r="CQ69" s="51">
        <v>8.1199999999999992</v>
      </c>
      <c r="CR69" s="51">
        <v>3568.28</v>
      </c>
      <c r="CS69" s="51">
        <v>41.84</v>
      </c>
      <c r="CU69" s="51">
        <v>-0.4</v>
      </c>
      <c r="CV69" s="51">
        <v>0.16</v>
      </c>
      <c r="CW69" s="51">
        <v>-0.74</v>
      </c>
      <c r="CX69" s="51">
        <v>-0.26</v>
      </c>
      <c r="DA69" s="51">
        <v>0</v>
      </c>
      <c r="DB69" s="51">
        <v>71.900000000000006</v>
      </c>
      <c r="DC69" s="51">
        <v>33.5</v>
      </c>
      <c r="DD69" s="51">
        <v>4.9400000000000004</v>
      </c>
      <c r="DE69" s="51">
        <v>4088.93</v>
      </c>
      <c r="DF69" s="51">
        <v>47.94</v>
      </c>
      <c r="DH69" s="51">
        <v>1.18</v>
      </c>
      <c r="DI69" s="51">
        <v>0.48</v>
      </c>
      <c r="DJ69" s="51">
        <v>0.4</v>
      </c>
      <c r="DK69" s="51">
        <v>0.77</v>
      </c>
      <c r="DN69" s="51">
        <v>5.98</v>
      </c>
      <c r="DO69" s="51">
        <v>77.59</v>
      </c>
      <c r="DP69" s="51">
        <v>49.45</v>
      </c>
      <c r="DQ69" s="51">
        <v>10.62</v>
      </c>
    </row>
    <row r="70" spans="1:121" s="51" customFormat="1">
      <c r="A70" s="16">
        <v>2038</v>
      </c>
      <c r="B70" s="19">
        <v>3531.56</v>
      </c>
      <c r="C70" s="19">
        <v>41.57</v>
      </c>
      <c r="D70" s="19"/>
      <c r="E70" s="19">
        <v>0.77</v>
      </c>
      <c r="F70" s="19">
        <v>0.39</v>
      </c>
      <c r="G70" s="19">
        <v>-0.12</v>
      </c>
      <c r="H70" s="19">
        <v>0.23</v>
      </c>
      <c r="I70" s="19">
        <v>0.27</v>
      </c>
      <c r="J70" s="19"/>
      <c r="K70" s="19"/>
      <c r="L70" s="19">
        <v>2.39</v>
      </c>
      <c r="M70" s="19">
        <v>69.86</v>
      </c>
      <c r="N70" s="19">
        <v>39.46</v>
      </c>
      <c r="O70" s="19">
        <v>8.33</v>
      </c>
      <c r="P70" s="19">
        <v>3195.31</v>
      </c>
      <c r="Q70" s="19">
        <v>37.61</v>
      </c>
      <c r="R70" s="19"/>
      <c r="S70" s="19">
        <v>-1.02</v>
      </c>
      <c r="T70" s="19">
        <v>0.3</v>
      </c>
      <c r="U70" s="19">
        <v>-0.78</v>
      </c>
      <c r="V70" s="19">
        <v>-0.44</v>
      </c>
      <c r="W70" s="19">
        <v>-0.09</v>
      </c>
      <c r="X70" s="19"/>
      <c r="Y70" s="19"/>
      <c r="Z70" s="19">
        <v>0</v>
      </c>
      <c r="AA70" s="19">
        <v>66.069999999999993</v>
      </c>
      <c r="AB70" s="19">
        <v>30.42</v>
      </c>
      <c r="AC70" s="19">
        <v>4.8</v>
      </c>
      <c r="AD70" s="19">
        <v>3899.84</v>
      </c>
      <c r="AE70" s="19">
        <v>45.9</v>
      </c>
      <c r="AF70" s="19"/>
      <c r="AG70" s="19">
        <v>2.62</v>
      </c>
      <c r="AH70" s="19">
        <v>0.54</v>
      </c>
      <c r="AI70" s="19">
        <v>0.49</v>
      </c>
      <c r="AJ70" s="19">
        <v>0.97</v>
      </c>
      <c r="AK70" s="19">
        <v>0.62</v>
      </c>
      <c r="AL70" s="19"/>
      <c r="AM70" s="19"/>
      <c r="AN70" s="19">
        <v>6.38</v>
      </c>
      <c r="AO70" s="19">
        <v>73.37</v>
      </c>
      <c r="AP70" s="19">
        <v>48.82</v>
      </c>
      <c r="AQ70" s="19">
        <v>10.95</v>
      </c>
      <c r="CE70" s="51">
        <v>3827.42</v>
      </c>
      <c r="CF70" s="51">
        <v>44.92</v>
      </c>
      <c r="CH70" s="51">
        <v>0.43</v>
      </c>
      <c r="CI70" s="51">
        <v>0.28999999999999998</v>
      </c>
      <c r="CJ70" s="51">
        <v>-0.12</v>
      </c>
      <c r="CK70" s="51">
        <v>0.25</v>
      </c>
      <c r="CN70" s="51">
        <v>2.75</v>
      </c>
      <c r="CO70" s="51">
        <v>75.2</v>
      </c>
      <c r="CP70" s="51">
        <v>41.31</v>
      </c>
      <c r="CQ70" s="51">
        <v>8.1300000000000008</v>
      </c>
      <c r="CR70" s="51">
        <v>3564.79</v>
      </c>
      <c r="CS70" s="51">
        <v>41.83</v>
      </c>
      <c r="CU70" s="51">
        <v>-0.37</v>
      </c>
      <c r="CV70" s="51">
        <v>0.16</v>
      </c>
      <c r="CW70" s="51">
        <v>-0.71</v>
      </c>
      <c r="CX70" s="51">
        <v>-0.27</v>
      </c>
      <c r="DA70" s="51">
        <v>0</v>
      </c>
      <c r="DB70" s="51">
        <v>72.13</v>
      </c>
      <c r="DC70" s="51">
        <v>32.96</v>
      </c>
      <c r="DD70" s="51">
        <v>4.7699999999999996</v>
      </c>
      <c r="DE70" s="51">
        <v>4127.04</v>
      </c>
      <c r="DF70" s="51">
        <v>48.43</v>
      </c>
      <c r="DH70" s="51">
        <v>1.22</v>
      </c>
      <c r="DI70" s="51">
        <v>0.49</v>
      </c>
      <c r="DJ70" s="51">
        <v>0.44</v>
      </c>
      <c r="DK70" s="51">
        <v>0.78</v>
      </c>
      <c r="DN70" s="51">
        <v>6.27</v>
      </c>
      <c r="DO70" s="51">
        <v>78.349999999999994</v>
      </c>
      <c r="DP70" s="51">
        <v>50.22</v>
      </c>
      <c r="DQ70" s="51">
        <v>10.72</v>
      </c>
    </row>
    <row r="71" spans="1:121" s="51" customFormat="1">
      <c r="A71" s="16">
        <v>2039</v>
      </c>
      <c r="B71" s="19">
        <v>3559.9</v>
      </c>
      <c r="C71" s="19">
        <v>41.93</v>
      </c>
      <c r="D71" s="19"/>
      <c r="E71" s="19">
        <v>0.78</v>
      </c>
      <c r="F71" s="19">
        <v>0.39</v>
      </c>
      <c r="G71" s="19">
        <v>-0.11</v>
      </c>
      <c r="H71" s="19">
        <v>0.23</v>
      </c>
      <c r="I71" s="19">
        <v>0.27</v>
      </c>
      <c r="J71" s="19"/>
      <c r="K71" s="19"/>
      <c r="L71" s="19">
        <v>2.39</v>
      </c>
      <c r="M71" s="19">
        <v>70.400000000000006</v>
      </c>
      <c r="N71" s="19">
        <v>39.5</v>
      </c>
      <c r="O71" s="19">
        <v>8.33</v>
      </c>
      <c r="P71" s="19">
        <v>3201.11</v>
      </c>
      <c r="Q71" s="19">
        <v>37.700000000000003</v>
      </c>
      <c r="R71" s="19"/>
      <c r="S71" s="19">
        <v>-1.03</v>
      </c>
      <c r="T71" s="19">
        <v>0.28999999999999998</v>
      </c>
      <c r="U71" s="19">
        <v>-0.79</v>
      </c>
      <c r="V71" s="19">
        <v>-0.44</v>
      </c>
      <c r="W71" s="19">
        <v>-0.1</v>
      </c>
      <c r="X71" s="19"/>
      <c r="Y71" s="19"/>
      <c r="Z71" s="19">
        <v>0</v>
      </c>
      <c r="AA71" s="19">
        <v>66.36</v>
      </c>
      <c r="AB71" s="19">
        <v>29.81</v>
      </c>
      <c r="AC71" s="19">
        <v>4.68</v>
      </c>
      <c r="AD71" s="19">
        <v>3954.4</v>
      </c>
      <c r="AE71" s="19">
        <v>46.57</v>
      </c>
      <c r="AF71" s="19"/>
      <c r="AG71" s="19">
        <v>2.64</v>
      </c>
      <c r="AH71" s="19">
        <v>0.54</v>
      </c>
      <c r="AI71" s="19">
        <v>0.5</v>
      </c>
      <c r="AJ71" s="19">
        <v>0.97</v>
      </c>
      <c r="AK71" s="19">
        <v>0.63</v>
      </c>
      <c r="AL71" s="19"/>
      <c r="AM71" s="19"/>
      <c r="AN71" s="19">
        <v>6.68</v>
      </c>
      <c r="AO71" s="19">
        <v>74.14</v>
      </c>
      <c r="AP71" s="19">
        <v>49.52</v>
      </c>
      <c r="AQ71" s="19">
        <v>11.08</v>
      </c>
      <c r="CE71" s="51">
        <v>3846.78</v>
      </c>
      <c r="CF71" s="51">
        <v>45.19</v>
      </c>
      <c r="CH71" s="51">
        <v>0.5</v>
      </c>
      <c r="CI71" s="51">
        <v>0.28999999999999998</v>
      </c>
      <c r="CJ71" s="51">
        <v>-0.05</v>
      </c>
      <c r="CK71" s="51">
        <v>0.25</v>
      </c>
      <c r="CN71" s="51">
        <v>2.76</v>
      </c>
      <c r="CO71" s="51">
        <v>75.760000000000005</v>
      </c>
      <c r="CP71" s="51">
        <v>41.39</v>
      </c>
      <c r="CQ71" s="51">
        <v>8.1199999999999992</v>
      </c>
      <c r="CR71" s="51">
        <v>3563.59</v>
      </c>
      <c r="CS71" s="51">
        <v>41.86</v>
      </c>
      <c r="CU71" s="51">
        <v>-0.3</v>
      </c>
      <c r="CV71" s="51">
        <v>0.16</v>
      </c>
      <c r="CW71" s="51">
        <v>-0.65</v>
      </c>
      <c r="CX71" s="51">
        <v>-0.27</v>
      </c>
      <c r="DA71" s="51">
        <v>0</v>
      </c>
      <c r="DB71" s="51">
        <v>72.45</v>
      </c>
      <c r="DC71" s="51">
        <v>32.43</v>
      </c>
      <c r="DD71" s="51">
        <v>4.5999999999999996</v>
      </c>
      <c r="DE71" s="51">
        <v>4169.84</v>
      </c>
      <c r="DF71" s="51">
        <v>48.98</v>
      </c>
      <c r="DH71" s="51">
        <v>1.29</v>
      </c>
      <c r="DI71" s="51">
        <v>0.49</v>
      </c>
      <c r="DJ71" s="51">
        <v>0.51</v>
      </c>
      <c r="DK71" s="51">
        <v>0.79</v>
      </c>
      <c r="DN71" s="51">
        <v>6.56</v>
      </c>
      <c r="DO71" s="51">
        <v>79.180000000000007</v>
      </c>
      <c r="DP71" s="51">
        <v>51.02</v>
      </c>
      <c r="DQ71" s="51">
        <v>10.84</v>
      </c>
    </row>
    <row r="72" spans="1:121" s="51" customFormat="1">
      <c r="A72" s="16">
        <v>2040</v>
      </c>
      <c r="B72" s="19">
        <v>3588.56</v>
      </c>
      <c r="C72" s="19">
        <v>42.29</v>
      </c>
      <c r="D72" s="19"/>
      <c r="E72" s="19">
        <v>0.79</v>
      </c>
      <c r="F72" s="19">
        <v>0.39</v>
      </c>
      <c r="G72" s="19">
        <v>-0.1</v>
      </c>
      <c r="H72" s="19">
        <v>0.23</v>
      </c>
      <c r="I72" s="19">
        <v>0.27</v>
      </c>
      <c r="J72" s="19"/>
      <c r="K72" s="19"/>
      <c r="L72" s="19">
        <v>2.38</v>
      </c>
      <c r="M72" s="19">
        <v>70.91</v>
      </c>
      <c r="N72" s="19">
        <v>39.520000000000003</v>
      </c>
      <c r="O72" s="19">
        <v>8.32</v>
      </c>
      <c r="P72" s="19">
        <v>3207.36</v>
      </c>
      <c r="Q72" s="19">
        <v>37.799999999999997</v>
      </c>
      <c r="R72" s="19"/>
      <c r="S72" s="19">
        <v>-1.04</v>
      </c>
      <c r="T72" s="19">
        <v>0.28999999999999998</v>
      </c>
      <c r="U72" s="19">
        <v>-0.78</v>
      </c>
      <c r="V72" s="19">
        <v>-0.44</v>
      </c>
      <c r="W72" s="19">
        <v>-0.11</v>
      </c>
      <c r="X72" s="19"/>
      <c r="Y72" s="19"/>
      <c r="Z72" s="19">
        <v>0</v>
      </c>
      <c r="AA72" s="19">
        <v>66.64</v>
      </c>
      <c r="AB72" s="19">
        <v>29.22</v>
      </c>
      <c r="AC72" s="19">
        <v>4.54</v>
      </c>
      <c r="AD72" s="19">
        <v>4011.78</v>
      </c>
      <c r="AE72" s="19">
        <v>47.28</v>
      </c>
      <c r="AF72" s="19"/>
      <c r="AG72" s="19">
        <v>2.68</v>
      </c>
      <c r="AH72" s="19">
        <v>0.54</v>
      </c>
      <c r="AI72" s="19">
        <v>0.52</v>
      </c>
      <c r="AJ72" s="19">
        <v>0.98</v>
      </c>
      <c r="AK72" s="19">
        <v>0.64</v>
      </c>
      <c r="AL72" s="19"/>
      <c r="AM72" s="19"/>
      <c r="AN72" s="19">
        <v>6.98</v>
      </c>
      <c r="AO72" s="19">
        <v>74.89</v>
      </c>
      <c r="AP72" s="19">
        <v>50.21</v>
      </c>
      <c r="AQ72" s="19">
        <v>11.18</v>
      </c>
    </row>
    <row r="73" spans="1:121" s="51" customFormat="1">
      <c r="A73" s="16">
        <v>2041</v>
      </c>
      <c r="B73" s="19">
        <v>3618.47</v>
      </c>
      <c r="C73" s="19">
        <v>42.68</v>
      </c>
      <c r="D73" s="19"/>
      <c r="E73" s="19">
        <v>0.81</v>
      </c>
      <c r="F73" s="19">
        <v>0.39</v>
      </c>
      <c r="G73" s="19">
        <v>-0.09</v>
      </c>
      <c r="H73" s="19">
        <v>0.23</v>
      </c>
      <c r="I73" s="19">
        <v>0.27</v>
      </c>
      <c r="J73" s="19"/>
      <c r="K73" s="19"/>
      <c r="L73" s="19">
        <v>2.39</v>
      </c>
      <c r="M73" s="19">
        <v>71.430000000000007</v>
      </c>
      <c r="N73" s="19">
        <v>39.53</v>
      </c>
      <c r="O73" s="19">
        <v>8.32</v>
      </c>
      <c r="P73" s="19">
        <v>3211.8</v>
      </c>
      <c r="Q73" s="19">
        <v>37.880000000000003</v>
      </c>
      <c r="R73" s="19"/>
      <c r="S73" s="19">
        <v>-1.05</v>
      </c>
      <c r="T73" s="19">
        <v>0.28999999999999998</v>
      </c>
      <c r="U73" s="19">
        <v>-0.77</v>
      </c>
      <c r="V73" s="19">
        <v>-0.45</v>
      </c>
      <c r="W73" s="19">
        <v>-0.11</v>
      </c>
      <c r="X73" s="19"/>
      <c r="Y73" s="19"/>
      <c r="Z73" s="19">
        <v>0</v>
      </c>
      <c r="AA73" s="19">
        <v>66.92</v>
      </c>
      <c r="AB73" s="19">
        <v>28.6</v>
      </c>
      <c r="AC73" s="19">
        <v>4.41</v>
      </c>
      <c r="AD73" s="19">
        <v>4069.36</v>
      </c>
      <c r="AE73" s="19">
        <v>47.99</v>
      </c>
      <c r="AF73" s="19"/>
      <c r="AG73" s="19">
        <v>2.72</v>
      </c>
      <c r="AH73" s="19">
        <v>0.55000000000000004</v>
      </c>
      <c r="AI73" s="19">
        <v>0.53</v>
      </c>
      <c r="AJ73" s="19">
        <v>0.99</v>
      </c>
      <c r="AK73" s="19">
        <v>0.64</v>
      </c>
      <c r="AL73" s="19"/>
      <c r="AM73" s="19"/>
      <c r="AN73" s="19">
        <v>7.28</v>
      </c>
      <c r="AO73" s="19">
        <v>75.64</v>
      </c>
      <c r="AP73" s="19">
        <v>50.87</v>
      </c>
      <c r="AQ73" s="19">
        <v>11.31</v>
      </c>
    </row>
    <row r="74" spans="1:121" s="51" customFormat="1">
      <c r="A74" s="16">
        <v>2042</v>
      </c>
      <c r="B74" s="19">
        <v>3647.04</v>
      </c>
      <c r="C74" s="19">
        <v>43.05</v>
      </c>
      <c r="D74" s="19"/>
      <c r="E74" s="19">
        <v>0.77</v>
      </c>
      <c r="F74" s="19">
        <v>0.4</v>
      </c>
      <c r="G74" s="19">
        <v>-0.13</v>
      </c>
      <c r="H74" s="19">
        <v>0.23</v>
      </c>
      <c r="I74" s="19">
        <v>0.27</v>
      </c>
      <c r="J74" s="19"/>
      <c r="K74" s="19"/>
      <c r="L74" s="19">
        <v>2.39</v>
      </c>
      <c r="M74" s="19">
        <v>71.88</v>
      </c>
      <c r="N74" s="19">
        <v>39.56</v>
      </c>
      <c r="O74" s="19">
        <v>8.32</v>
      </c>
      <c r="P74" s="19">
        <v>3214.92</v>
      </c>
      <c r="Q74" s="19">
        <v>37.950000000000003</v>
      </c>
      <c r="R74" s="19"/>
      <c r="S74" s="19">
        <v>-1.1000000000000001</v>
      </c>
      <c r="T74" s="19">
        <v>0.28000000000000003</v>
      </c>
      <c r="U74" s="19">
        <v>-0.81</v>
      </c>
      <c r="V74" s="19">
        <v>-0.45</v>
      </c>
      <c r="W74" s="19">
        <v>-0.12</v>
      </c>
      <c r="X74" s="19"/>
      <c r="Y74" s="19"/>
      <c r="Z74" s="19">
        <v>0</v>
      </c>
      <c r="AA74" s="19">
        <v>67.11</v>
      </c>
      <c r="AB74" s="19">
        <v>28.01</v>
      </c>
      <c r="AC74" s="19">
        <v>4.28</v>
      </c>
      <c r="AD74" s="19">
        <v>4127.22</v>
      </c>
      <c r="AE74" s="19">
        <v>48.72</v>
      </c>
      <c r="AF74" s="19"/>
      <c r="AG74" s="19">
        <v>2.7</v>
      </c>
      <c r="AH74" s="19">
        <v>0.56000000000000005</v>
      </c>
      <c r="AI74" s="19">
        <v>0.49</v>
      </c>
      <c r="AJ74" s="19">
        <v>1</v>
      </c>
      <c r="AK74" s="19">
        <v>0.65</v>
      </c>
      <c r="AL74" s="19"/>
      <c r="AM74" s="19"/>
      <c r="AN74" s="19">
        <v>7.6</v>
      </c>
      <c r="AO74" s="19">
        <v>76.31</v>
      </c>
      <c r="AP74" s="19">
        <v>51.56</v>
      </c>
      <c r="AQ74" s="19">
        <v>11.41</v>
      </c>
    </row>
    <row r="75" spans="1:121" s="51" customFormat="1">
      <c r="A75" s="16">
        <v>2043</v>
      </c>
      <c r="B75" s="19">
        <v>3676.46</v>
      </c>
      <c r="C75" s="19">
        <v>43.44</v>
      </c>
      <c r="D75" s="19"/>
      <c r="E75" s="19">
        <v>0.8</v>
      </c>
      <c r="F75" s="19">
        <v>0.4</v>
      </c>
      <c r="G75" s="19">
        <v>-0.11</v>
      </c>
      <c r="H75" s="19">
        <v>0.24</v>
      </c>
      <c r="I75" s="19">
        <v>0.27</v>
      </c>
      <c r="J75" s="19"/>
      <c r="K75" s="19"/>
      <c r="L75" s="19">
        <v>2.39</v>
      </c>
      <c r="M75" s="19">
        <v>72.31</v>
      </c>
      <c r="N75" s="19">
        <v>39.57</v>
      </c>
      <c r="O75" s="19">
        <v>8.32</v>
      </c>
      <c r="P75" s="19">
        <v>3220.37</v>
      </c>
      <c r="Q75" s="19">
        <v>38.049999999999997</v>
      </c>
      <c r="R75" s="19"/>
      <c r="S75" s="19">
        <v>-1.0900000000000001</v>
      </c>
      <c r="T75" s="19">
        <v>0.28000000000000003</v>
      </c>
      <c r="U75" s="19">
        <v>-0.8</v>
      </c>
      <c r="V75" s="19">
        <v>-0.44</v>
      </c>
      <c r="W75" s="19">
        <v>-0.13</v>
      </c>
      <c r="X75" s="19"/>
      <c r="Y75" s="19"/>
      <c r="Z75" s="19">
        <v>0</v>
      </c>
      <c r="AA75" s="19">
        <v>67.28</v>
      </c>
      <c r="AB75" s="19">
        <v>27.39</v>
      </c>
      <c r="AC75" s="19">
        <v>4.16</v>
      </c>
      <c r="AD75" s="19">
        <v>4188.51</v>
      </c>
      <c r="AE75" s="19">
        <v>49.49</v>
      </c>
      <c r="AF75" s="19"/>
      <c r="AG75" s="19">
        <v>2.74</v>
      </c>
      <c r="AH75" s="19">
        <v>0.56000000000000005</v>
      </c>
      <c r="AI75" s="19">
        <v>0.51</v>
      </c>
      <c r="AJ75" s="19">
        <v>1.01</v>
      </c>
      <c r="AK75" s="19">
        <v>0.66</v>
      </c>
      <c r="AL75" s="19"/>
      <c r="AM75" s="19"/>
      <c r="AN75" s="19">
        <v>7.9</v>
      </c>
      <c r="AO75" s="19">
        <v>76.97</v>
      </c>
      <c r="AP75" s="19">
        <v>52.27</v>
      </c>
      <c r="AQ75" s="19">
        <v>11.52</v>
      </c>
    </row>
    <row r="76" spans="1:121" s="51" customFormat="1">
      <c r="A76" s="16">
        <v>2044</v>
      </c>
      <c r="B76" s="19">
        <v>3705.81</v>
      </c>
      <c r="C76" s="19">
        <v>43.83</v>
      </c>
      <c r="D76" s="19"/>
      <c r="E76" s="19">
        <v>0.79</v>
      </c>
      <c r="F76" s="19">
        <v>0.4</v>
      </c>
      <c r="G76" s="19">
        <v>-0.12</v>
      </c>
      <c r="H76" s="19">
        <v>0.23</v>
      </c>
      <c r="I76" s="19">
        <v>0.27</v>
      </c>
      <c r="J76" s="19"/>
      <c r="K76" s="19"/>
      <c r="L76" s="19">
        <v>2.39</v>
      </c>
      <c r="M76" s="19">
        <v>72.680000000000007</v>
      </c>
      <c r="N76" s="19">
        <v>39.6</v>
      </c>
      <c r="O76" s="19">
        <v>8.32</v>
      </c>
      <c r="P76" s="19">
        <v>3226.13</v>
      </c>
      <c r="Q76" s="19">
        <v>38.15</v>
      </c>
      <c r="R76" s="19"/>
      <c r="S76" s="19">
        <v>-1.1100000000000001</v>
      </c>
      <c r="T76" s="19">
        <v>0.28000000000000003</v>
      </c>
      <c r="U76" s="19">
        <v>-0.81</v>
      </c>
      <c r="V76" s="19">
        <v>-0.45</v>
      </c>
      <c r="W76" s="19">
        <v>-0.14000000000000001</v>
      </c>
      <c r="X76" s="19"/>
      <c r="Y76" s="19"/>
      <c r="Z76" s="19">
        <v>0</v>
      </c>
      <c r="AA76" s="19">
        <v>67.400000000000006</v>
      </c>
      <c r="AB76" s="19">
        <v>26.74</v>
      </c>
      <c r="AC76" s="19">
        <v>4.04</v>
      </c>
      <c r="AD76" s="19">
        <v>4249.1400000000003</v>
      </c>
      <c r="AE76" s="19">
        <v>50.25</v>
      </c>
      <c r="AF76" s="19"/>
      <c r="AG76" s="19">
        <v>2.77</v>
      </c>
      <c r="AH76" s="19">
        <v>0.56999999999999995</v>
      </c>
      <c r="AI76" s="19">
        <v>0.51</v>
      </c>
      <c r="AJ76" s="19">
        <v>1.02</v>
      </c>
      <c r="AK76" s="19">
        <v>0.67</v>
      </c>
      <c r="AL76" s="19"/>
      <c r="AM76" s="19"/>
      <c r="AN76" s="19">
        <v>8.19</v>
      </c>
      <c r="AO76" s="19">
        <v>77.52</v>
      </c>
      <c r="AP76" s="19">
        <v>52.99</v>
      </c>
      <c r="AQ76" s="19">
        <v>11.65</v>
      </c>
    </row>
    <row r="77" spans="1:121" s="51" customFormat="1">
      <c r="A77" s="16">
        <v>2045</v>
      </c>
      <c r="B77" s="19">
        <v>3734.17</v>
      </c>
      <c r="C77" s="19">
        <v>44.21</v>
      </c>
      <c r="D77" s="19"/>
      <c r="E77" s="19">
        <v>0.75</v>
      </c>
      <c r="F77" s="19">
        <v>0.41</v>
      </c>
      <c r="G77" s="19">
        <v>-0.15</v>
      </c>
      <c r="H77" s="19">
        <v>0.23</v>
      </c>
      <c r="I77" s="19">
        <v>0.27</v>
      </c>
      <c r="J77" s="19"/>
      <c r="K77" s="19"/>
      <c r="L77" s="19">
        <v>2.38</v>
      </c>
      <c r="M77" s="19">
        <v>72.930000000000007</v>
      </c>
      <c r="N77" s="19">
        <v>39.630000000000003</v>
      </c>
      <c r="O77" s="19">
        <v>8.32</v>
      </c>
      <c r="P77" s="19">
        <v>3230.58</v>
      </c>
      <c r="Q77" s="19">
        <v>38.25</v>
      </c>
      <c r="R77" s="19"/>
      <c r="S77" s="19">
        <v>-1.1599999999999999</v>
      </c>
      <c r="T77" s="19">
        <v>0.28000000000000003</v>
      </c>
      <c r="U77" s="19">
        <v>-0.84</v>
      </c>
      <c r="V77" s="19">
        <v>-0.46</v>
      </c>
      <c r="W77" s="19">
        <v>-0.14000000000000001</v>
      </c>
      <c r="X77" s="19"/>
      <c r="Y77" s="19"/>
      <c r="Z77" s="19">
        <v>0</v>
      </c>
      <c r="AA77" s="19">
        <v>67.400000000000006</v>
      </c>
      <c r="AB77" s="19">
        <v>26.12</v>
      </c>
      <c r="AC77" s="19">
        <v>3.93</v>
      </c>
      <c r="AD77" s="19">
        <v>4310.22</v>
      </c>
      <c r="AE77" s="19">
        <v>51.03</v>
      </c>
      <c r="AF77" s="19"/>
      <c r="AG77" s="19">
        <v>2.75</v>
      </c>
      <c r="AH77" s="19">
        <v>0.57999999999999996</v>
      </c>
      <c r="AI77" s="19">
        <v>0.47</v>
      </c>
      <c r="AJ77" s="19">
        <v>1.03</v>
      </c>
      <c r="AK77" s="19">
        <v>0.68</v>
      </c>
      <c r="AL77" s="19"/>
      <c r="AM77" s="19"/>
      <c r="AN77" s="19">
        <v>8.5</v>
      </c>
      <c r="AO77" s="19">
        <v>77.930000000000007</v>
      </c>
      <c r="AP77" s="19">
        <v>53.69</v>
      </c>
      <c r="AQ77" s="19">
        <v>11.75</v>
      </c>
    </row>
    <row r="78" spans="1:121" s="51" customFormat="1">
      <c r="A78" s="16">
        <v>2046</v>
      </c>
      <c r="B78" s="19">
        <v>3762.58</v>
      </c>
      <c r="C78" s="19">
        <v>44.59</v>
      </c>
      <c r="D78" s="19"/>
      <c r="E78" s="19">
        <v>0.74</v>
      </c>
      <c r="F78" s="19">
        <v>0.41</v>
      </c>
      <c r="G78" s="19">
        <v>-0.17</v>
      </c>
      <c r="H78" s="19">
        <v>0.24</v>
      </c>
      <c r="I78" s="19">
        <v>0.27</v>
      </c>
      <c r="J78" s="19"/>
      <c r="K78" s="19"/>
      <c r="L78" s="19">
        <v>2.38</v>
      </c>
      <c r="M78" s="19">
        <v>73.11</v>
      </c>
      <c r="N78" s="19">
        <v>39.630000000000003</v>
      </c>
      <c r="O78" s="19">
        <v>8.33</v>
      </c>
      <c r="P78" s="19">
        <v>3231.7</v>
      </c>
      <c r="Q78" s="19">
        <v>38.299999999999997</v>
      </c>
      <c r="R78" s="19"/>
      <c r="S78" s="19">
        <v>-1.19</v>
      </c>
      <c r="T78" s="19">
        <v>0.28000000000000003</v>
      </c>
      <c r="U78" s="19">
        <v>-0.87</v>
      </c>
      <c r="V78" s="19">
        <v>-0.45</v>
      </c>
      <c r="W78" s="19">
        <v>-0.15</v>
      </c>
      <c r="X78" s="19"/>
      <c r="Y78" s="19"/>
      <c r="Z78" s="19">
        <v>0</v>
      </c>
      <c r="AA78" s="19">
        <v>67.349999999999994</v>
      </c>
      <c r="AB78" s="19">
        <v>25.51</v>
      </c>
      <c r="AC78" s="19">
        <v>3.82</v>
      </c>
      <c r="AD78" s="19">
        <v>4372.17</v>
      </c>
      <c r="AE78" s="19">
        <v>51.82</v>
      </c>
      <c r="AF78" s="19"/>
      <c r="AG78" s="19">
        <v>2.76</v>
      </c>
      <c r="AH78" s="19">
        <v>0.59</v>
      </c>
      <c r="AI78" s="19">
        <v>0.45</v>
      </c>
      <c r="AJ78" s="19">
        <v>1.04</v>
      </c>
      <c r="AK78" s="19">
        <v>0.68</v>
      </c>
      <c r="AL78" s="19"/>
      <c r="AM78" s="19"/>
      <c r="AN78" s="19">
        <v>8.8000000000000007</v>
      </c>
      <c r="AO78" s="19">
        <v>78.3</v>
      </c>
      <c r="AP78" s="19">
        <v>54.39</v>
      </c>
      <c r="AQ78" s="19">
        <v>11.86</v>
      </c>
    </row>
    <row r="79" spans="1:121" s="51" customFormat="1">
      <c r="A79" s="16">
        <v>2047</v>
      </c>
      <c r="B79" s="19">
        <v>3790.94</v>
      </c>
      <c r="C79" s="19">
        <v>44.98</v>
      </c>
      <c r="D79" s="19"/>
      <c r="E79" s="19">
        <v>0.72</v>
      </c>
      <c r="F79" s="19">
        <v>0.41</v>
      </c>
      <c r="G79" s="19">
        <v>-0.2</v>
      </c>
      <c r="H79" s="19">
        <v>0.23</v>
      </c>
      <c r="I79" s="19">
        <v>0.27</v>
      </c>
      <c r="J79" s="19"/>
      <c r="K79" s="19"/>
      <c r="L79" s="19">
        <v>2.38</v>
      </c>
      <c r="M79" s="19">
        <v>73.16</v>
      </c>
      <c r="N79" s="19">
        <v>39.659999999999997</v>
      </c>
      <c r="O79" s="19">
        <v>8.33</v>
      </c>
      <c r="P79" s="19">
        <v>3234.52</v>
      </c>
      <c r="Q79" s="19">
        <v>38.380000000000003</v>
      </c>
      <c r="R79" s="19"/>
      <c r="S79" s="19">
        <v>-1.24</v>
      </c>
      <c r="T79" s="19">
        <v>0.28000000000000003</v>
      </c>
      <c r="U79" s="19">
        <v>-0.9</v>
      </c>
      <c r="V79" s="19">
        <v>-0.46</v>
      </c>
      <c r="W79" s="19">
        <v>-0.16</v>
      </c>
      <c r="X79" s="19"/>
      <c r="Y79" s="19"/>
      <c r="Z79" s="19">
        <v>0</v>
      </c>
      <c r="AA79" s="19">
        <v>67.17</v>
      </c>
      <c r="AB79" s="19">
        <v>24.88</v>
      </c>
      <c r="AC79" s="19">
        <v>3.72</v>
      </c>
      <c r="AD79" s="19">
        <v>4432.1499999999996</v>
      </c>
      <c r="AE79" s="19">
        <v>52.59</v>
      </c>
      <c r="AF79" s="19"/>
      <c r="AG79" s="19">
        <v>2.76</v>
      </c>
      <c r="AH79" s="19">
        <v>0.59</v>
      </c>
      <c r="AI79" s="19">
        <v>0.43</v>
      </c>
      <c r="AJ79" s="19">
        <v>1.05</v>
      </c>
      <c r="AK79" s="19">
        <v>0.69</v>
      </c>
      <c r="AL79" s="19"/>
      <c r="AM79" s="19"/>
      <c r="AN79" s="19">
        <v>9.08</v>
      </c>
      <c r="AO79" s="19">
        <v>78.48</v>
      </c>
      <c r="AP79" s="19">
        <v>55.09</v>
      </c>
      <c r="AQ79" s="19">
        <v>11.96</v>
      </c>
    </row>
    <row r="80" spans="1:121" s="51" customFormat="1">
      <c r="A80" s="16">
        <v>2048</v>
      </c>
      <c r="B80" s="19">
        <v>3818.16</v>
      </c>
      <c r="C80" s="19">
        <v>45.36</v>
      </c>
      <c r="D80" s="19"/>
      <c r="E80" s="19">
        <v>0.71</v>
      </c>
      <c r="F80" s="19">
        <v>0.42</v>
      </c>
      <c r="G80" s="19">
        <v>-0.21</v>
      </c>
      <c r="H80" s="19">
        <v>0.23</v>
      </c>
      <c r="I80" s="19">
        <v>0.27</v>
      </c>
      <c r="J80" s="19"/>
      <c r="K80" s="19"/>
      <c r="L80" s="19">
        <v>2.38</v>
      </c>
      <c r="M80" s="19">
        <v>73.13</v>
      </c>
      <c r="N80" s="19">
        <v>39.69</v>
      </c>
      <c r="O80" s="19">
        <v>8.32</v>
      </c>
      <c r="P80" s="19">
        <v>3236.15</v>
      </c>
      <c r="Q80" s="19">
        <v>38.450000000000003</v>
      </c>
      <c r="R80" s="19"/>
      <c r="S80" s="19">
        <v>-1.27</v>
      </c>
      <c r="T80" s="19">
        <v>0.28000000000000003</v>
      </c>
      <c r="U80" s="19">
        <v>-0.92</v>
      </c>
      <c r="V80" s="19">
        <v>-0.46</v>
      </c>
      <c r="W80" s="19">
        <v>-0.16</v>
      </c>
      <c r="X80" s="19"/>
      <c r="Y80" s="19"/>
      <c r="Z80" s="19">
        <v>0</v>
      </c>
      <c r="AA80" s="19">
        <v>66.91</v>
      </c>
      <c r="AB80" s="19">
        <v>24.22</v>
      </c>
      <c r="AC80" s="19">
        <v>3.61</v>
      </c>
      <c r="AD80" s="19">
        <v>4496.51</v>
      </c>
      <c r="AE80" s="19">
        <v>53.42</v>
      </c>
      <c r="AF80" s="19"/>
      <c r="AG80" s="19">
        <v>2.79</v>
      </c>
      <c r="AH80" s="19">
        <v>0.6</v>
      </c>
      <c r="AI80" s="19">
        <v>0.43</v>
      </c>
      <c r="AJ80" s="19">
        <v>1.06</v>
      </c>
      <c r="AK80" s="19">
        <v>0.69</v>
      </c>
      <c r="AL80" s="19"/>
      <c r="AM80" s="19"/>
      <c r="AN80" s="19">
        <v>9.36</v>
      </c>
      <c r="AO80" s="19">
        <v>78.62</v>
      </c>
      <c r="AP80" s="19">
        <v>55.79</v>
      </c>
      <c r="AQ80" s="19">
        <v>12.05</v>
      </c>
    </row>
    <row r="81" spans="1:43" s="51" customFormat="1">
      <c r="A81" s="16">
        <v>2049</v>
      </c>
      <c r="B81" s="19">
        <v>3847.24</v>
      </c>
      <c r="C81" s="19">
        <v>45.76</v>
      </c>
      <c r="D81" s="19"/>
      <c r="E81" s="19">
        <v>0.71</v>
      </c>
      <c r="F81" s="19">
        <v>0.42</v>
      </c>
      <c r="G81" s="19">
        <v>-0.22</v>
      </c>
      <c r="H81" s="19">
        <v>0.24</v>
      </c>
      <c r="I81" s="19">
        <v>0.27</v>
      </c>
      <c r="J81" s="19"/>
      <c r="K81" s="19"/>
      <c r="L81" s="19">
        <v>2.39</v>
      </c>
      <c r="M81" s="19">
        <v>73.11</v>
      </c>
      <c r="N81" s="19">
        <v>39.700000000000003</v>
      </c>
      <c r="O81" s="19">
        <v>8.33</v>
      </c>
      <c r="P81" s="19">
        <v>3237.32</v>
      </c>
      <c r="Q81" s="19">
        <v>38.51</v>
      </c>
      <c r="R81" s="19"/>
      <c r="S81" s="19">
        <v>-1.28</v>
      </c>
      <c r="T81" s="19">
        <v>0.27</v>
      </c>
      <c r="U81" s="19">
        <v>-0.93</v>
      </c>
      <c r="V81" s="19">
        <v>-0.45</v>
      </c>
      <c r="W81" s="19">
        <v>-0.17</v>
      </c>
      <c r="X81" s="19"/>
      <c r="Y81" s="19"/>
      <c r="Z81" s="19">
        <v>0</v>
      </c>
      <c r="AA81" s="19">
        <v>66.64</v>
      </c>
      <c r="AB81" s="19">
        <v>23.6</v>
      </c>
      <c r="AC81" s="19">
        <v>3.48</v>
      </c>
      <c r="AD81" s="19">
        <v>4562.0600000000004</v>
      </c>
      <c r="AE81" s="19">
        <v>54.26</v>
      </c>
      <c r="AF81" s="19"/>
      <c r="AG81" s="19">
        <v>2.8</v>
      </c>
      <c r="AH81" s="19">
        <v>0.61</v>
      </c>
      <c r="AI81" s="19">
        <v>0.42</v>
      </c>
      <c r="AJ81" s="19">
        <v>1.07</v>
      </c>
      <c r="AK81" s="19">
        <v>0.7</v>
      </c>
      <c r="AL81" s="19"/>
      <c r="AM81" s="19"/>
      <c r="AN81" s="19">
        <v>9.64</v>
      </c>
      <c r="AO81" s="19">
        <v>78.7</v>
      </c>
      <c r="AP81" s="19">
        <v>56.47</v>
      </c>
      <c r="AQ81" s="19">
        <v>12.14</v>
      </c>
    </row>
    <row r="82" spans="1:43" s="51" customFormat="1">
      <c r="A82" s="16">
        <v>2050</v>
      </c>
      <c r="B82" s="19">
        <v>3873.73</v>
      </c>
      <c r="C82" s="19">
        <v>46.14</v>
      </c>
      <c r="D82" s="19"/>
      <c r="E82" s="19">
        <v>0.67</v>
      </c>
      <c r="F82" s="19">
        <v>0.43</v>
      </c>
      <c r="G82" s="19">
        <v>-0.26</v>
      </c>
      <c r="H82" s="19">
        <v>0.24</v>
      </c>
      <c r="I82" s="19">
        <v>0.27</v>
      </c>
      <c r="J82" s="19"/>
      <c r="K82" s="19"/>
      <c r="L82" s="19">
        <v>2.39</v>
      </c>
      <c r="M82" s="19">
        <v>73.010000000000005</v>
      </c>
      <c r="N82" s="19">
        <v>39.71</v>
      </c>
      <c r="O82" s="19">
        <v>8.33</v>
      </c>
      <c r="P82" s="19">
        <v>3235.99</v>
      </c>
      <c r="Q82" s="19">
        <v>38.54</v>
      </c>
      <c r="R82" s="19"/>
      <c r="S82" s="19">
        <v>-1.33</v>
      </c>
      <c r="T82" s="19">
        <v>0.27</v>
      </c>
      <c r="U82" s="19">
        <v>-0.98</v>
      </c>
      <c r="V82" s="19">
        <v>-0.45</v>
      </c>
      <c r="W82" s="19">
        <v>-0.18</v>
      </c>
      <c r="X82" s="19"/>
      <c r="Y82" s="19"/>
      <c r="Z82" s="19">
        <v>0</v>
      </c>
      <c r="AA82" s="19">
        <v>66.349999999999994</v>
      </c>
      <c r="AB82" s="19">
        <v>22.96</v>
      </c>
      <c r="AC82" s="19">
        <v>3.37</v>
      </c>
      <c r="AD82" s="19">
        <v>4626.1499999999996</v>
      </c>
      <c r="AE82" s="19">
        <v>55.1</v>
      </c>
      <c r="AF82" s="19"/>
      <c r="AG82" s="19">
        <v>2.78</v>
      </c>
      <c r="AH82" s="19">
        <v>0.62</v>
      </c>
      <c r="AI82" s="19">
        <v>0.37</v>
      </c>
      <c r="AJ82" s="19">
        <v>1.07</v>
      </c>
      <c r="AK82" s="19">
        <v>0.71</v>
      </c>
      <c r="AL82" s="19"/>
      <c r="AM82" s="19"/>
      <c r="AN82" s="19">
        <v>9.92</v>
      </c>
      <c r="AO82" s="19">
        <v>78.73</v>
      </c>
      <c r="AP82" s="19">
        <v>57.11</v>
      </c>
      <c r="AQ82" s="19">
        <v>12.24</v>
      </c>
    </row>
    <row r="83" spans="1:43" s="51" customFormat="1">
      <c r="A83" s="16">
        <v>2051</v>
      </c>
      <c r="B83" s="19">
        <v>3900.34</v>
      </c>
      <c r="C83" s="19">
        <v>46.52</v>
      </c>
      <c r="D83" s="19"/>
      <c r="E83" s="19">
        <v>0.66</v>
      </c>
      <c r="F83" s="19">
        <v>0.43</v>
      </c>
      <c r="G83" s="19">
        <v>-0.27</v>
      </c>
      <c r="H83" s="19">
        <v>0.23</v>
      </c>
      <c r="I83" s="19">
        <v>0.27</v>
      </c>
      <c r="J83" s="19"/>
      <c r="K83" s="19"/>
      <c r="L83" s="19">
        <v>2.39</v>
      </c>
      <c r="M83" s="19">
        <v>72.959999999999994</v>
      </c>
      <c r="N83" s="19">
        <v>39.74</v>
      </c>
      <c r="O83" s="19">
        <v>8.33</v>
      </c>
      <c r="P83" s="19">
        <v>3236.09</v>
      </c>
      <c r="Q83" s="19">
        <v>38.590000000000003</v>
      </c>
      <c r="R83" s="19"/>
      <c r="S83" s="19">
        <v>-1.35</v>
      </c>
      <c r="T83" s="19">
        <v>0.27</v>
      </c>
      <c r="U83" s="19">
        <v>-0.98</v>
      </c>
      <c r="V83" s="19">
        <v>-0.46</v>
      </c>
      <c r="W83" s="19">
        <v>-0.19</v>
      </c>
      <c r="X83" s="19"/>
      <c r="Y83" s="19"/>
      <c r="Z83" s="19">
        <v>0</v>
      </c>
      <c r="AA83" s="19">
        <v>66.12</v>
      </c>
      <c r="AB83" s="19">
        <v>22.4</v>
      </c>
      <c r="AC83" s="19">
        <v>3.26</v>
      </c>
      <c r="AD83" s="19">
        <v>4692.24</v>
      </c>
      <c r="AE83" s="19">
        <v>55.96</v>
      </c>
      <c r="AF83" s="19"/>
      <c r="AG83" s="19">
        <v>2.8</v>
      </c>
      <c r="AH83" s="19">
        <v>0.63</v>
      </c>
      <c r="AI83" s="19">
        <v>0.35</v>
      </c>
      <c r="AJ83" s="19">
        <v>1.1000000000000001</v>
      </c>
      <c r="AK83" s="19">
        <v>0.72</v>
      </c>
      <c r="AL83" s="19"/>
      <c r="AM83" s="19"/>
      <c r="AN83" s="19">
        <v>10.199999999999999</v>
      </c>
      <c r="AO83" s="19">
        <v>78.760000000000005</v>
      </c>
      <c r="AP83" s="19">
        <v>57.79</v>
      </c>
      <c r="AQ83" s="19">
        <v>12.35</v>
      </c>
    </row>
    <row r="84" spans="1:43" s="51" customFormat="1">
      <c r="A84" s="16">
        <v>2052</v>
      </c>
      <c r="B84" s="19">
        <v>3927.42</v>
      </c>
      <c r="C84" s="19">
        <v>46.9</v>
      </c>
      <c r="D84" s="19"/>
      <c r="E84" s="19">
        <v>0.65</v>
      </c>
      <c r="F84" s="19">
        <v>0.43</v>
      </c>
      <c r="G84" s="19">
        <v>-0.3</v>
      </c>
      <c r="H84" s="19">
        <v>0.24</v>
      </c>
      <c r="I84" s="19">
        <v>0.27</v>
      </c>
      <c r="J84" s="19"/>
      <c r="K84" s="19"/>
      <c r="L84" s="19">
        <v>2.39</v>
      </c>
      <c r="M84" s="19">
        <v>72.900000000000006</v>
      </c>
      <c r="N84" s="19">
        <v>39.75</v>
      </c>
      <c r="O84" s="19">
        <v>8.33</v>
      </c>
      <c r="P84" s="19">
        <v>3236.9</v>
      </c>
      <c r="Q84" s="19">
        <v>38.659999999999997</v>
      </c>
      <c r="R84" s="19"/>
      <c r="S84" s="19">
        <v>-1.38</v>
      </c>
      <c r="T84" s="19">
        <v>0.27</v>
      </c>
      <c r="U84" s="19">
        <v>-1</v>
      </c>
      <c r="V84" s="19">
        <v>-0.45</v>
      </c>
      <c r="W84" s="19">
        <v>-0.19</v>
      </c>
      <c r="X84" s="19"/>
      <c r="Y84" s="19"/>
      <c r="Z84" s="19">
        <v>0</v>
      </c>
      <c r="AA84" s="19">
        <v>65.88</v>
      </c>
      <c r="AB84" s="19">
        <v>21.77</v>
      </c>
      <c r="AC84" s="19">
        <v>3.18</v>
      </c>
      <c r="AD84" s="19">
        <v>4758.05</v>
      </c>
      <c r="AE84" s="19">
        <v>56.82</v>
      </c>
      <c r="AF84" s="19"/>
      <c r="AG84" s="19">
        <v>2.78</v>
      </c>
      <c r="AH84" s="19">
        <v>0.64</v>
      </c>
      <c r="AI84" s="19">
        <v>0.33</v>
      </c>
      <c r="AJ84" s="19">
        <v>1.08</v>
      </c>
      <c r="AK84" s="19">
        <v>0.72</v>
      </c>
      <c r="AL84" s="19"/>
      <c r="AM84" s="19"/>
      <c r="AN84" s="19">
        <v>10.47</v>
      </c>
      <c r="AO84" s="19">
        <v>78.78</v>
      </c>
      <c r="AP84" s="19">
        <v>58.49</v>
      </c>
      <c r="AQ84" s="19">
        <v>12.44</v>
      </c>
    </row>
    <row r="85" spans="1:43" s="51" customFormat="1">
      <c r="A85" s="16">
        <v>2053</v>
      </c>
      <c r="B85" s="19">
        <v>3952.67</v>
      </c>
      <c r="C85" s="19">
        <v>47.27</v>
      </c>
      <c r="D85" s="19"/>
      <c r="E85" s="19">
        <v>0.62</v>
      </c>
      <c r="F85" s="19">
        <v>0.44</v>
      </c>
      <c r="G85" s="19">
        <v>-0.32</v>
      </c>
      <c r="H85" s="19">
        <v>0.24</v>
      </c>
      <c r="I85" s="19">
        <v>0.27</v>
      </c>
      <c r="J85" s="19"/>
      <c r="K85" s="19"/>
      <c r="L85" s="19">
        <v>2.39</v>
      </c>
      <c r="M85" s="19">
        <v>72.819999999999993</v>
      </c>
      <c r="N85" s="19">
        <v>39.76</v>
      </c>
      <c r="O85" s="19">
        <v>8.33</v>
      </c>
      <c r="P85" s="19">
        <v>3234.94</v>
      </c>
      <c r="Q85" s="19">
        <v>38.68</v>
      </c>
      <c r="R85" s="19"/>
      <c r="S85" s="19">
        <v>-1.42</v>
      </c>
      <c r="T85" s="19">
        <v>0.27</v>
      </c>
      <c r="U85" s="19">
        <v>-1.03</v>
      </c>
      <c r="V85" s="19">
        <v>-0.46</v>
      </c>
      <c r="W85" s="19">
        <v>-0.2</v>
      </c>
      <c r="X85" s="19"/>
      <c r="Y85" s="19"/>
      <c r="Z85" s="19">
        <v>0</v>
      </c>
      <c r="AA85" s="19">
        <v>65.64</v>
      </c>
      <c r="AB85" s="19">
        <v>21.2</v>
      </c>
      <c r="AC85" s="19">
        <v>3.07</v>
      </c>
      <c r="AD85" s="19">
        <v>4823.92</v>
      </c>
      <c r="AE85" s="19">
        <v>57.69</v>
      </c>
      <c r="AF85" s="19"/>
      <c r="AG85" s="19">
        <v>2.81</v>
      </c>
      <c r="AH85" s="19">
        <v>0.65</v>
      </c>
      <c r="AI85" s="19">
        <v>0.3</v>
      </c>
      <c r="AJ85" s="19">
        <v>1.1200000000000001</v>
      </c>
      <c r="AK85" s="19">
        <v>0.73</v>
      </c>
      <c r="AL85" s="19"/>
      <c r="AM85" s="19"/>
      <c r="AN85" s="19">
        <v>10.75</v>
      </c>
      <c r="AO85" s="19">
        <v>78.760000000000005</v>
      </c>
      <c r="AP85" s="19">
        <v>59.14</v>
      </c>
      <c r="AQ85" s="19">
        <v>12.53</v>
      </c>
    </row>
    <row r="86" spans="1:43" s="51" customFormat="1">
      <c r="A86" s="16">
        <v>2054</v>
      </c>
      <c r="B86" s="19">
        <v>3979.14</v>
      </c>
      <c r="C86" s="19">
        <v>47.65</v>
      </c>
      <c r="D86" s="19"/>
      <c r="E86" s="19">
        <v>0.63</v>
      </c>
      <c r="F86" s="19">
        <v>0.44</v>
      </c>
      <c r="G86" s="19">
        <v>-0.32</v>
      </c>
      <c r="H86" s="19">
        <v>0.23</v>
      </c>
      <c r="I86" s="19">
        <v>0.27</v>
      </c>
      <c r="J86" s="19"/>
      <c r="K86" s="19"/>
      <c r="L86" s="19">
        <v>2.38</v>
      </c>
      <c r="M86" s="19">
        <v>72.78</v>
      </c>
      <c r="N86" s="19">
        <v>39.78</v>
      </c>
      <c r="O86" s="19">
        <v>8.33</v>
      </c>
      <c r="P86" s="19">
        <v>3232.36</v>
      </c>
      <c r="Q86" s="19">
        <v>38.71</v>
      </c>
      <c r="R86" s="19"/>
      <c r="S86" s="19">
        <v>-1.42</v>
      </c>
      <c r="T86" s="19">
        <v>0.27</v>
      </c>
      <c r="U86" s="19">
        <v>-1.03</v>
      </c>
      <c r="V86" s="19">
        <v>-0.46</v>
      </c>
      <c r="W86" s="19">
        <v>-0.2</v>
      </c>
      <c r="X86" s="19"/>
      <c r="Y86" s="19"/>
      <c r="Z86" s="19">
        <v>0</v>
      </c>
      <c r="AA86" s="19">
        <v>65.459999999999994</v>
      </c>
      <c r="AB86" s="19">
        <v>20.52</v>
      </c>
      <c r="AC86" s="19">
        <v>2.96</v>
      </c>
      <c r="AD86" s="19">
        <v>4890.1099999999997</v>
      </c>
      <c r="AE86" s="19">
        <v>58.56</v>
      </c>
      <c r="AF86" s="19"/>
      <c r="AG86" s="19">
        <v>2.83</v>
      </c>
      <c r="AH86" s="19">
        <v>0.66</v>
      </c>
      <c r="AI86" s="19">
        <v>0.32</v>
      </c>
      <c r="AJ86" s="19">
        <v>1.1200000000000001</v>
      </c>
      <c r="AK86" s="19">
        <v>0.74</v>
      </c>
      <c r="AL86" s="19"/>
      <c r="AM86" s="19"/>
      <c r="AN86" s="19">
        <v>11.06</v>
      </c>
      <c r="AO86" s="19">
        <v>78.760000000000005</v>
      </c>
      <c r="AP86" s="19">
        <v>59.83</v>
      </c>
      <c r="AQ86" s="19">
        <v>12.63</v>
      </c>
    </row>
    <row r="87" spans="1:43" s="51" customFormat="1">
      <c r="A87" s="16">
        <v>2055</v>
      </c>
      <c r="B87" s="19">
        <v>4004.7</v>
      </c>
      <c r="C87" s="19">
        <v>48.02</v>
      </c>
      <c r="D87" s="19"/>
      <c r="E87" s="19">
        <v>0.61</v>
      </c>
      <c r="F87" s="19">
        <v>0.45</v>
      </c>
      <c r="G87" s="19">
        <v>-0.34</v>
      </c>
      <c r="H87" s="19">
        <v>0.24</v>
      </c>
      <c r="I87" s="19">
        <v>0.27</v>
      </c>
      <c r="J87" s="19"/>
      <c r="K87" s="19"/>
      <c r="L87" s="19">
        <v>2.37</v>
      </c>
      <c r="M87" s="19">
        <v>72.77</v>
      </c>
      <c r="N87" s="19">
        <v>39.79</v>
      </c>
      <c r="O87" s="19">
        <v>8.33</v>
      </c>
      <c r="P87" s="19">
        <v>3231.92</v>
      </c>
      <c r="Q87" s="19">
        <v>38.75</v>
      </c>
      <c r="R87" s="19"/>
      <c r="S87" s="19">
        <v>-1.45</v>
      </c>
      <c r="T87" s="19">
        <v>0.27</v>
      </c>
      <c r="U87" s="19">
        <v>-1.06</v>
      </c>
      <c r="V87" s="19">
        <v>-0.46</v>
      </c>
      <c r="W87" s="19">
        <v>-0.21</v>
      </c>
      <c r="X87" s="19"/>
      <c r="Y87" s="19"/>
      <c r="Z87" s="19">
        <v>0</v>
      </c>
      <c r="AA87" s="19">
        <v>65.3</v>
      </c>
      <c r="AB87" s="19">
        <v>19.899999999999999</v>
      </c>
      <c r="AC87" s="19">
        <v>2.87</v>
      </c>
      <c r="AD87" s="19">
        <v>4958.63</v>
      </c>
      <c r="AE87" s="19">
        <v>59.45</v>
      </c>
      <c r="AF87" s="19"/>
      <c r="AG87" s="19">
        <v>2.83</v>
      </c>
      <c r="AH87" s="19">
        <v>0.67</v>
      </c>
      <c r="AI87" s="19">
        <v>0.28000000000000003</v>
      </c>
      <c r="AJ87" s="19">
        <v>1.1299999999999999</v>
      </c>
      <c r="AK87" s="19">
        <v>0.74</v>
      </c>
      <c r="AL87" s="19"/>
      <c r="AM87" s="19"/>
      <c r="AN87" s="19">
        <v>11.36</v>
      </c>
      <c r="AO87" s="19">
        <v>78.78</v>
      </c>
      <c r="AP87" s="19">
        <v>60.46</v>
      </c>
      <c r="AQ87" s="19">
        <v>12.7</v>
      </c>
    </row>
    <row r="88" spans="1:43" s="51" customFormat="1">
      <c r="A88" s="16">
        <v>2056</v>
      </c>
      <c r="B88" s="19">
        <v>4031.49</v>
      </c>
      <c r="C88" s="19">
        <v>48.4</v>
      </c>
      <c r="D88" s="19"/>
      <c r="E88" s="19">
        <v>0.65</v>
      </c>
      <c r="F88" s="19">
        <v>0.45</v>
      </c>
      <c r="G88" s="19">
        <v>-0.31</v>
      </c>
      <c r="H88" s="19">
        <v>0.24</v>
      </c>
      <c r="I88" s="19">
        <v>0.27</v>
      </c>
      <c r="J88" s="19"/>
      <c r="K88" s="19"/>
      <c r="L88" s="19">
        <v>2.39</v>
      </c>
      <c r="M88" s="19">
        <v>72.77</v>
      </c>
      <c r="N88" s="19">
        <v>39.799999999999997</v>
      </c>
      <c r="O88" s="19">
        <v>8.33</v>
      </c>
      <c r="P88" s="19">
        <v>3229.71</v>
      </c>
      <c r="Q88" s="19">
        <v>38.770000000000003</v>
      </c>
      <c r="R88" s="19"/>
      <c r="S88" s="19">
        <v>-1.42</v>
      </c>
      <c r="T88" s="19">
        <v>0.27</v>
      </c>
      <c r="U88" s="19">
        <v>-1.03</v>
      </c>
      <c r="V88" s="19">
        <v>-0.45</v>
      </c>
      <c r="W88" s="19">
        <v>-0.21</v>
      </c>
      <c r="X88" s="19"/>
      <c r="Y88" s="19"/>
      <c r="Z88" s="19">
        <v>0</v>
      </c>
      <c r="AA88" s="19">
        <v>65.13</v>
      </c>
      <c r="AB88" s="19">
        <v>19.329999999999998</v>
      </c>
      <c r="AC88" s="19">
        <v>2.8</v>
      </c>
      <c r="AD88" s="19">
        <v>5032.59</v>
      </c>
      <c r="AE88" s="19">
        <v>60.42</v>
      </c>
      <c r="AF88" s="19"/>
      <c r="AG88" s="19">
        <v>2.89</v>
      </c>
      <c r="AH88" s="19">
        <v>0.68</v>
      </c>
      <c r="AI88" s="19">
        <v>0.31</v>
      </c>
      <c r="AJ88" s="19">
        <v>1.1499999999999999</v>
      </c>
      <c r="AK88" s="19">
        <v>0.75</v>
      </c>
      <c r="AL88" s="19"/>
      <c r="AM88" s="19"/>
      <c r="AN88" s="19">
        <v>11.64</v>
      </c>
      <c r="AO88" s="19">
        <v>78.86</v>
      </c>
      <c r="AP88" s="19">
        <v>61.06</v>
      </c>
      <c r="AQ88" s="19">
        <v>12.77</v>
      </c>
    </row>
    <row r="89" spans="1:43" s="51" customFormat="1">
      <c r="A89" s="16">
        <v>2057</v>
      </c>
      <c r="B89" s="19">
        <v>4058.07</v>
      </c>
      <c r="C89" s="19">
        <v>48.78</v>
      </c>
      <c r="D89" s="19"/>
      <c r="E89" s="19">
        <v>0.65</v>
      </c>
      <c r="F89" s="19">
        <v>0.46</v>
      </c>
      <c r="G89" s="19">
        <v>-0.32</v>
      </c>
      <c r="H89" s="19">
        <v>0.24</v>
      </c>
      <c r="I89" s="19">
        <v>0.27</v>
      </c>
      <c r="J89" s="19"/>
      <c r="K89" s="19"/>
      <c r="L89" s="19">
        <v>2.4</v>
      </c>
      <c r="M89" s="19">
        <v>72.78</v>
      </c>
      <c r="N89" s="19">
        <v>39.81</v>
      </c>
      <c r="O89" s="19">
        <v>8.32</v>
      </c>
      <c r="P89" s="19">
        <v>3228.44</v>
      </c>
      <c r="Q89" s="19">
        <v>38.799999999999997</v>
      </c>
      <c r="R89" s="19"/>
      <c r="S89" s="19">
        <v>-1.46</v>
      </c>
      <c r="T89" s="19">
        <v>0.27</v>
      </c>
      <c r="U89" s="19">
        <v>-1.05</v>
      </c>
      <c r="V89" s="19">
        <v>-0.47</v>
      </c>
      <c r="W89" s="19">
        <v>-0.22</v>
      </c>
      <c r="X89" s="19"/>
      <c r="Y89" s="19"/>
      <c r="Z89" s="19">
        <v>0</v>
      </c>
      <c r="AA89" s="19">
        <v>64.98</v>
      </c>
      <c r="AB89" s="19">
        <v>18.690000000000001</v>
      </c>
      <c r="AC89" s="19">
        <v>2.73</v>
      </c>
      <c r="AD89" s="19">
        <v>5102.4399999999996</v>
      </c>
      <c r="AE89" s="19">
        <v>61.33</v>
      </c>
      <c r="AF89" s="19"/>
      <c r="AG89" s="19">
        <v>2.91</v>
      </c>
      <c r="AH89" s="19">
        <v>0.69</v>
      </c>
      <c r="AI89" s="19">
        <v>0.32</v>
      </c>
      <c r="AJ89" s="19">
        <v>1.1499999999999999</v>
      </c>
      <c r="AK89" s="19">
        <v>0.75</v>
      </c>
      <c r="AL89" s="19"/>
      <c r="AM89" s="19"/>
      <c r="AN89" s="19">
        <v>11.92</v>
      </c>
      <c r="AO89" s="19">
        <v>78.92</v>
      </c>
      <c r="AP89" s="19">
        <v>61.72</v>
      </c>
      <c r="AQ89" s="19">
        <v>12.88</v>
      </c>
    </row>
    <row r="90" spans="1:43" s="51" customFormat="1">
      <c r="A90" s="16">
        <v>2058</v>
      </c>
      <c r="B90" s="19">
        <v>4085.24</v>
      </c>
      <c r="C90" s="19">
        <v>49.16</v>
      </c>
      <c r="D90" s="19"/>
      <c r="E90" s="19">
        <v>0.66</v>
      </c>
      <c r="F90" s="19">
        <v>0.46</v>
      </c>
      <c r="G90" s="19">
        <v>-0.31</v>
      </c>
      <c r="H90" s="19">
        <v>0.24</v>
      </c>
      <c r="I90" s="19">
        <v>0.27</v>
      </c>
      <c r="J90" s="19"/>
      <c r="K90" s="19"/>
      <c r="L90" s="19">
        <v>2.38</v>
      </c>
      <c r="M90" s="19">
        <v>72.77</v>
      </c>
      <c r="N90" s="19">
        <v>39.78</v>
      </c>
      <c r="O90" s="19">
        <v>8.34</v>
      </c>
      <c r="P90" s="19">
        <v>3226.37</v>
      </c>
      <c r="Q90" s="19">
        <v>38.82</v>
      </c>
      <c r="R90" s="19"/>
      <c r="S90" s="19">
        <v>-1.44</v>
      </c>
      <c r="T90" s="19">
        <v>0.27</v>
      </c>
      <c r="U90" s="19">
        <v>-1.03</v>
      </c>
      <c r="V90" s="19">
        <v>-0.46</v>
      </c>
      <c r="W90" s="19">
        <v>-0.23</v>
      </c>
      <c r="X90" s="19"/>
      <c r="Y90" s="19"/>
      <c r="Z90" s="19">
        <v>0</v>
      </c>
      <c r="AA90" s="19">
        <v>64.81</v>
      </c>
      <c r="AB90" s="19">
        <v>18.03</v>
      </c>
      <c r="AC90" s="19">
        <v>2.63</v>
      </c>
      <c r="AD90" s="19">
        <v>5175.71</v>
      </c>
      <c r="AE90" s="19">
        <v>62.28</v>
      </c>
      <c r="AF90" s="19"/>
      <c r="AG90" s="19">
        <v>2.94</v>
      </c>
      <c r="AH90" s="19">
        <v>0.7</v>
      </c>
      <c r="AI90" s="19">
        <v>0.31</v>
      </c>
      <c r="AJ90" s="19">
        <v>1.1599999999999999</v>
      </c>
      <c r="AK90" s="19">
        <v>0.76</v>
      </c>
      <c r="AL90" s="19"/>
      <c r="AM90" s="19"/>
      <c r="AN90" s="19">
        <v>12.21</v>
      </c>
      <c r="AO90" s="19">
        <v>78.98</v>
      </c>
      <c r="AP90" s="19">
        <v>62.45</v>
      </c>
      <c r="AQ90" s="19">
        <v>12.98</v>
      </c>
    </row>
    <row r="91" spans="1:43" s="51" customFormat="1">
      <c r="A91" s="16">
        <v>2059</v>
      </c>
      <c r="B91" s="19">
        <v>4114.5600000000004</v>
      </c>
      <c r="C91" s="19">
        <v>49.56</v>
      </c>
      <c r="D91" s="19"/>
      <c r="E91" s="19">
        <v>0.69</v>
      </c>
      <c r="F91" s="19">
        <v>0.47</v>
      </c>
      <c r="G91" s="19">
        <v>-0.28000000000000003</v>
      </c>
      <c r="H91" s="19">
        <v>0.24</v>
      </c>
      <c r="I91" s="19">
        <v>0.27</v>
      </c>
      <c r="J91" s="19"/>
      <c r="K91" s="19"/>
      <c r="L91" s="19">
        <v>2.39</v>
      </c>
      <c r="M91" s="19">
        <v>72.790000000000006</v>
      </c>
      <c r="N91" s="19">
        <v>39.799999999999997</v>
      </c>
      <c r="O91" s="19">
        <v>8.34</v>
      </c>
      <c r="P91" s="19">
        <v>3226.65</v>
      </c>
      <c r="Q91" s="19">
        <v>38.869999999999997</v>
      </c>
      <c r="R91" s="19"/>
      <c r="S91" s="19">
        <v>-1.44</v>
      </c>
      <c r="T91" s="19">
        <v>0.27</v>
      </c>
      <c r="U91" s="19">
        <v>-1.01</v>
      </c>
      <c r="V91" s="19">
        <v>-0.46</v>
      </c>
      <c r="W91" s="19">
        <v>-0.23</v>
      </c>
      <c r="X91" s="19"/>
      <c r="Y91" s="19"/>
      <c r="Z91" s="19">
        <v>0</v>
      </c>
      <c r="AA91" s="19">
        <v>64.66</v>
      </c>
      <c r="AB91" s="19">
        <v>17.420000000000002</v>
      </c>
      <c r="AC91" s="19">
        <v>2.5299999999999998</v>
      </c>
      <c r="AD91" s="19">
        <v>5255.51</v>
      </c>
      <c r="AE91" s="19">
        <v>63.31</v>
      </c>
      <c r="AF91" s="19"/>
      <c r="AG91" s="19">
        <v>2.99</v>
      </c>
      <c r="AH91" s="19">
        <v>0.71</v>
      </c>
      <c r="AI91" s="19">
        <v>0.34</v>
      </c>
      <c r="AJ91" s="19">
        <v>1.17</v>
      </c>
      <c r="AK91" s="19">
        <v>0.76</v>
      </c>
      <c r="AL91" s="19"/>
      <c r="AM91" s="19"/>
      <c r="AN91" s="19">
        <v>12.48</v>
      </c>
      <c r="AO91" s="19">
        <v>79.06</v>
      </c>
      <c r="AP91" s="19">
        <v>63.07</v>
      </c>
      <c r="AQ91" s="19">
        <v>13.03</v>
      </c>
    </row>
    <row r="92" spans="1:43" s="51" customFormat="1">
      <c r="A92" s="16">
        <v>2060</v>
      </c>
      <c r="B92" s="19">
        <v>4145.2700000000004</v>
      </c>
      <c r="C92" s="19">
        <v>49.98</v>
      </c>
      <c r="D92" s="19"/>
      <c r="E92" s="19">
        <v>0.69</v>
      </c>
      <c r="F92" s="19">
        <v>0.47</v>
      </c>
      <c r="G92" s="19">
        <v>-0.28999999999999998</v>
      </c>
      <c r="H92" s="19">
        <v>0.24</v>
      </c>
      <c r="I92" s="19">
        <v>0.27</v>
      </c>
      <c r="J92" s="19"/>
      <c r="K92" s="19"/>
      <c r="L92" s="19">
        <v>2.4</v>
      </c>
      <c r="M92" s="19">
        <v>72.819999999999993</v>
      </c>
      <c r="N92" s="19">
        <v>39.79</v>
      </c>
      <c r="O92" s="19">
        <v>8.33</v>
      </c>
      <c r="P92" s="19">
        <v>3227.29</v>
      </c>
      <c r="Q92" s="19">
        <v>38.909999999999997</v>
      </c>
      <c r="R92" s="19"/>
      <c r="S92" s="19">
        <v>-1.44</v>
      </c>
      <c r="T92" s="19">
        <v>0.27</v>
      </c>
      <c r="U92" s="19">
        <v>-1.01</v>
      </c>
      <c r="V92" s="19">
        <v>-0.47</v>
      </c>
      <c r="W92" s="19">
        <v>-0.24</v>
      </c>
      <c r="X92" s="19"/>
      <c r="Y92" s="19"/>
      <c r="Z92" s="19">
        <v>0</v>
      </c>
      <c r="AA92" s="19">
        <v>64.56</v>
      </c>
      <c r="AB92" s="19">
        <v>16.829999999999998</v>
      </c>
      <c r="AC92" s="19">
        <v>2.4300000000000002</v>
      </c>
      <c r="AD92" s="19">
        <v>5330.15</v>
      </c>
      <c r="AE92" s="19">
        <v>64.260000000000005</v>
      </c>
      <c r="AF92" s="19"/>
      <c r="AG92" s="19">
        <v>3.03</v>
      </c>
      <c r="AH92" s="19">
        <v>0.72</v>
      </c>
      <c r="AI92" s="19">
        <v>0.34</v>
      </c>
      <c r="AJ92" s="19">
        <v>1.2</v>
      </c>
      <c r="AK92" s="19">
        <v>0.77</v>
      </c>
      <c r="AL92" s="19"/>
      <c r="AM92" s="19"/>
      <c r="AN92" s="19">
        <v>12.76</v>
      </c>
      <c r="AO92" s="19">
        <v>79.13</v>
      </c>
      <c r="AP92" s="19">
        <v>63.77</v>
      </c>
      <c r="AQ92" s="19">
        <v>13.12</v>
      </c>
    </row>
    <row r="93" spans="1:43" s="51" customFormat="1">
      <c r="A93" s="16">
        <v>2061</v>
      </c>
      <c r="B93" s="19">
        <v>4177.17</v>
      </c>
      <c r="C93" s="19">
        <v>50.4</v>
      </c>
      <c r="D93" s="19"/>
      <c r="E93" s="19">
        <v>0.74</v>
      </c>
      <c r="F93" s="19">
        <v>0.48</v>
      </c>
      <c r="G93" s="19">
        <v>-0.25</v>
      </c>
      <c r="H93" s="19">
        <v>0.24</v>
      </c>
      <c r="I93" s="19">
        <v>0.27</v>
      </c>
      <c r="J93" s="19"/>
      <c r="K93" s="19"/>
      <c r="L93" s="19">
        <v>2.4</v>
      </c>
      <c r="M93" s="19">
        <v>72.930000000000007</v>
      </c>
      <c r="N93" s="19">
        <v>39.78</v>
      </c>
      <c r="O93" s="19">
        <v>8.33</v>
      </c>
      <c r="P93" s="19">
        <v>3230.86</v>
      </c>
      <c r="Q93" s="19">
        <v>38.979999999999997</v>
      </c>
      <c r="R93" s="19"/>
      <c r="S93" s="19">
        <v>-1.4</v>
      </c>
      <c r="T93" s="19">
        <v>0.27</v>
      </c>
      <c r="U93" s="19">
        <v>-0.96</v>
      </c>
      <c r="V93" s="19">
        <v>-0.46</v>
      </c>
      <c r="W93" s="19">
        <v>-0.24</v>
      </c>
      <c r="X93" s="19"/>
      <c r="Y93" s="19"/>
      <c r="Z93" s="19">
        <v>0</v>
      </c>
      <c r="AA93" s="19">
        <v>64.569999999999993</v>
      </c>
      <c r="AB93" s="19">
        <v>16.22</v>
      </c>
      <c r="AC93" s="19">
        <v>2.36</v>
      </c>
      <c r="AD93" s="19">
        <v>5414.49</v>
      </c>
      <c r="AE93" s="19">
        <v>65.33</v>
      </c>
      <c r="AF93" s="19"/>
      <c r="AG93" s="19">
        <v>3.09</v>
      </c>
      <c r="AH93" s="19">
        <v>0.74</v>
      </c>
      <c r="AI93" s="19">
        <v>0.38</v>
      </c>
      <c r="AJ93" s="19">
        <v>1.2</v>
      </c>
      <c r="AK93" s="19">
        <v>0.77</v>
      </c>
      <c r="AL93" s="19"/>
      <c r="AM93" s="19"/>
      <c r="AN93" s="19">
        <v>13</v>
      </c>
      <c r="AO93" s="19">
        <v>79.260000000000005</v>
      </c>
      <c r="AP93" s="19">
        <v>64.44</v>
      </c>
      <c r="AQ93" s="19">
        <v>13.2</v>
      </c>
    </row>
    <row r="94" spans="1:43" s="51" customFormat="1">
      <c r="A94" s="16">
        <v>2062</v>
      </c>
      <c r="B94" s="19">
        <v>4211.62</v>
      </c>
      <c r="C94" s="19">
        <v>50.85</v>
      </c>
      <c r="D94" s="19"/>
      <c r="E94" s="19">
        <v>0.76</v>
      </c>
      <c r="F94" s="19">
        <v>0.48</v>
      </c>
      <c r="G94" s="19">
        <v>-0.22</v>
      </c>
      <c r="H94" s="19">
        <v>0.24</v>
      </c>
      <c r="I94" s="19">
        <v>0.27</v>
      </c>
      <c r="J94" s="19"/>
      <c r="K94" s="19"/>
      <c r="L94" s="19">
        <v>2.4</v>
      </c>
      <c r="M94" s="19">
        <v>73.09</v>
      </c>
      <c r="N94" s="19">
        <v>39.799999999999997</v>
      </c>
      <c r="O94" s="19">
        <v>8.33</v>
      </c>
      <c r="P94" s="19">
        <v>3232.57</v>
      </c>
      <c r="Q94" s="19">
        <v>39.03</v>
      </c>
      <c r="R94" s="19"/>
      <c r="S94" s="19">
        <v>-1.4</v>
      </c>
      <c r="T94" s="19">
        <v>0.27</v>
      </c>
      <c r="U94" s="19">
        <v>-0.95</v>
      </c>
      <c r="V94" s="19">
        <v>-0.48</v>
      </c>
      <c r="W94" s="19">
        <v>-0.25</v>
      </c>
      <c r="X94" s="19"/>
      <c r="Y94" s="19"/>
      <c r="Z94" s="19">
        <v>0</v>
      </c>
      <c r="AA94" s="19">
        <v>64.61</v>
      </c>
      <c r="AB94" s="19">
        <v>15.64</v>
      </c>
      <c r="AC94" s="19">
        <v>2.27</v>
      </c>
      <c r="AD94" s="19">
        <v>5501.56</v>
      </c>
      <c r="AE94" s="19">
        <v>66.430000000000007</v>
      </c>
      <c r="AF94" s="19"/>
      <c r="AG94" s="19">
        <v>3.16</v>
      </c>
      <c r="AH94" s="19">
        <v>0.75</v>
      </c>
      <c r="AI94" s="19">
        <v>0.41</v>
      </c>
      <c r="AJ94" s="19">
        <v>1.22</v>
      </c>
      <c r="AK94" s="19">
        <v>0.78</v>
      </c>
      <c r="AL94" s="19"/>
      <c r="AM94" s="19"/>
      <c r="AN94" s="19">
        <v>13.28</v>
      </c>
      <c r="AO94" s="19">
        <v>79.44</v>
      </c>
      <c r="AP94" s="19">
        <v>65.13</v>
      </c>
      <c r="AQ94" s="19">
        <v>13.29</v>
      </c>
    </row>
    <row r="95" spans="1:43" s="51" customFormat="1">
      <c r="A95" s="16">
        <v>2063</v>
      </c>
      <c r="B95" s="19">
        <v>4247.97</v>
      </c>
      <c r="C95" s="19">
        <v>51.32</v>
      </c>
      <c r="D95" s="19"/>
      <c r="E95" s="19">
        <v>0.82</v>
      </c>
      <c r="F95" s="19">
        <v>0.48</v>
      </c>
      <c r="G95" s="19">
        <v>-0.18</v>
      </c>
      <c r="H95" s="19">
        <v>0.24</v>
      </c>
      <c r="I95" s="19">
        <v>0.27</v>
      </c>
      <c r="J95" s="19"/>
      <c r="K95" s="19"/>
      <c r="L95" s="19">
        <v>2.4</v>
      </c>
      <c r="M95" s="19">
        <v>73.319999999999993</v>
      </c>
      <c r="N95" s="19">
        <v>39.81</v>
      </c>
      <c r="O95" s="19">
        <v>8.34</v>
      </c>
      <c r="P95" s="19">
        <v>3238.17</v>
      </c>
      <c r="Q95" s="19">
        <v>39.119999999999997</v>
      </c>
      <c r="R95" s="19"/>
      <c r="S95" s="19">
        <v>-1.36</v>
      </c>
      <c r="T95" s="19">
        <v>0.27</v>
      </c>
      <c r="U95" s="19">
        <v>-0.91</v>
      </c>
      <c r="V95" s="19">
        <v>-0.47</v>
      </c>
      <c r="W95" s="19">
        <v>-0.25</v>
      </c>
      <c r="X95" s="19"/>
      <c r="Y95" s="19"/>
      <c r="Z95" s="19">
        <v>0</v>
      </c>
      <c r="AA95" s="19">
        <v>64.78</v>
      </c>
      <c r="AB95" s="19">
        <v>15.12</v>
      </c>
      <c r="AC95" s="19">
        <v>2.2200000000000002</v>
      </c>
      <c r="AD95" s="19">
        <v>5590.88</v>
      </c>
      <c r="AE95" s="19">
        <v>67.55</v>
      </c>
      <c r="AF95" s="19"/>
      <c r="AG95" s="19">
        <v>3.23</v>
      </c>
      <c r="AH95" s="19">
        <v>0.76</v>
      </c>
      <c r="AI95" s="19">
        <v>0.46</v>
      </c>
      <c r="AJ95" s="19">
        <v>1.23</v>
      </c>
      <c r="AK95" s="19">
        <v>0.79</v>
      </c>
      <c r="AL95" s="19"/>
      <c r="AM95" s="19"/>
      <c r="AN95" s="19">
        <v>13.53</v>
      </c>
      <c r="AO95" s="19">
        <v>79.7</v>
      </c>
      <c r="AP95" s="19">
        <v>65.81</v>
      </c>
      <c r="AQ95" s="19">
        <v>13.38</v>
      </c>
    </row>
    <row r="96" spans="1:43" s="51" customFormat="1">
      <c r="A96" s="16">
        <v>2064</v>
      </c>
      <c r="B96" s="19">
        <v>4285.57</v>
      </c>
      <c r="C96" s="19">
        <v>51.8</v>
      </c>
      <c r="D96" s="19"/>
      <c r="E96" s="19">
        <v>0.85</v>
      </c>
      <c r="F96" s="19">
        <v>0.49</v>
      </c>
      <c r="G96" s="19">
        <v>-0.14000000000000001</v>
      </c>
      <c r="H96" s="19">
        <v>0.24</v>
      </c>
      <c r="I96" s="19">
        <v>0.27</v>
      </c>
      <c r="J96" s="19"/>
      <c r="K96" s="19"/>
      <c r="L96" s="19">
        <v>2.4</v>
      </c>
      <c r="M96" s="19">
        <v>73.569999999999993</v>
      </c>
      <c r="N96" s="19">
        <v>39.82</v>
      </c>
      <c r="O96" s="19">
        <v>8.34</v>
      </c>
      <c r="P96" s="19">
        <v>3244.1</v>
      </c>
      <c r="Q96" s="19">
        <v>39.21</v>
      </c>
      <c r="R96" s="19"/>
      <c r="S96" s="19">
        <v>-1.33</v>
      </c>
      <c r="T96" s="19">
        <v>0.27</v>
      </c>
      <c r="U96" s="19">
        <v>-0.87</v>
      </c>
      <c r="V96" s="19">
        <v>-0.47</v>
      </c>
      <c r="W96" s="19">
        <v>-0.26</v>
      </c>
      <c r="X96" s="19"/>
      <c r="Y96" s="19"/>
      <c r="Z96" s="19">
        <v>0</v>
      </c>
      <c r="AA96" s="19">
        <v>64.930000000000007</v>
      </c>
      <c r="AB96" s="19">
        <v>14.5</v>
      </c>
      <c r="AC96" s="19">
        <v>2.12</v>
      </c>
      <c r="AD96" s="19">
        <v>5685.78</v>
      </c>
      <c r="AE96" s="19">
        <v>68.72</v>
      </c>
      <c r="AF96" s="19"/>
      <c r="AG96" s="19">
        <v>3.28</v>
      </c>
      <c r="AH96" s="19">
        <v>0.77</v>
      </c>
      <c r="AI96" s="19">
        <v>0.48</v>
      </c>
      <c r="AJ96" s="19">
        <v>1.24</v>
      </c>
      <c r="AK96" s="19">
        <v>0.79</v>
      </c>
      <c r="AL96" s="19"/>
      <c r="AM96" s="19"/>
      <c r="AN96" s="19">
        <v>13.76</v>
      </c>
      <c r="AO96" s="19">
        <v>79.97</v>
      </c>
      <c r="AP96" s="19">
        <v>66.489999999999995</v>
      </c>
      <c r="AQ96" s="19">
        <v>13.46</v>
      </c>
    </row>
    <row r="97" spans="1:121" s="51" customFormat="1">
      <c r="A97" s="16">
        <v>2065</v>
      </c>
      <c r="B97" s="19">
        <v>4324.68</v>
      </c>
      <c r="C97" s="19">
        <v>52.29</v>
      </c>
      <c r="D97" s="19"/>
      <c r="E97" s="19">
        <v>0.89</v>
      </c>
      <c r="F97" s="19">
        <v>0.49</v>
      </c>
      <c r="G97" s="19">
        <v>-0.12</v>
      </c>
      <c r="H97" s="19">
        <v>0.24</v>
      </c>
      <c r="I97" s="19">
        <v>0.27</v>
      </c>
      <c r="J97" s="19"/>
      <c r="K97" s="19"/>
      <c r="L97" s="19">
        <v>2.41</v>
      </c>
      <c r="M97" s="19">
        <v>73.86</v>
      </c>
      <c r="N97" s="19">
        <v>39.840000000000003</v>
      </c>
      <c r="O97" s="19">
        <v>8.34</v>
      </c>
      <c r="P97" s="19">
        <v>3249.79</v>
      </c>
      <c r="Q97" s="19">
        <v>39.299999999999997</v>
      </c>
      <c r="R97" s="19"/>
      <c r="S97" s="19">
        <v>-1.31</v>
      </c>
      <c r="T97" s="19">
        <v>0.27</v>
      </c>
      <c r="U97" s="19">
        <v>-0.84</v>
      </c>
      <c r="V97" s="19">
        <v>-0.47</v>
      </c>
      <c r="W97" s="19">
        <v>-0.27</v>
      </c>
      <c r="X97" s="19"/>
      <c r="Y97" s="19"/>
      <c r="Z97" s="19">
        <v>0</v>
      </c>
      <c r="AA97" s="19">
        <v>65.11</v>
      </c>
      <c r="AB97" s="19">
        <v>13.81</v>
      </c>
      <c r="AC97" s="19">
        <v>2.0699999999999998</v>
      </c>
      <c r="AD97" s="19">
        <v>5788.31</v>
      </c>
      <c r="AE97" s="19">
        <v>69.989999999999995</v>
      </c>
      <c r="AF97" s="19"/>
      <c r="AG97" s="19">
        <v>3.36</v>
      </c>
      <c r="AH97" s="19">
        <v>0.78</v>
      </c>
      <c r="AI97" s="19">
        <v>0.52</v>
      </c>
      <c r="AJ97" s="19">
        <v>1.26</v>
      </c>
      <c r="AK97" s="19">
        <v>0.8</v>
      </c>
      <c r="AL97" s="19"/>
      <c r="AM97" s="19"/>
      <c r="AN97" s="19">
        <v>14</v>
      </c>
      <c r="AO97" s="19">
        <v>80.290000000000006</v>
      </c>
      <c r="AP97" s="19">
        <v>67.180000000000007</v>
      </c>
      <c r="AQ97" s="19">
        <v>13.48</v>
      </c>
    </row>
    <row r="98" spans="1:121" s="51" customFormat="1">
      <c r="A98" s="16">
        <v>2066</v>
      </c>
      <c r="B98" s="19">
        <v>4366.22</v>
      </c>
      <c r="C98" s="19">
        <v>52.81</v>
      </c>
      <c r="D98" s="19"/>
      <c r="E98" s="19">
        <v>0.92</v>
      </c>
      <c r="F98" s="19">
        <v>0.5</v>
      </c>
      <c r="G98" s="19">
        <v>-0.09</v>
      </c>
      <c r="H98" s="19">
        <v>0.25</v>
      </c>
      <c r="I98" s="19">
        <v>0.27</v>
      </c>
      <c r="J98" s="19"/>
      <c r="K98" s="19"/>
      <c r="L98" s="19">
        <v>2.41</v>
      </c>
      <c r="M98" s="19">
        <v>74.08</v>
      </c>
      <c r="N98" s="19">
        <v>39.85</v>
      </c>
      <c r="O98" s="19">
        <v>8.33</v>
      </c>
      <c r="P98" s="19">
        <v>3258.6</v>
      </c>
      <c r="Q98" s="19">
        <v>39.409999999999997</v>
      </c>
      <c r="R98" s="19"/>
      <c r="S98" s="19">
        <v>-1.29</v>
      </c>
      <c r="T98" s="19">
        <v>0.27</v>
      </c>
      <c r="U98" s="19">
        <v>-0.82</v>
      </c>
      <c r="V98" s="19">
        <v>-0.47</v>
      </c>
      <c r="W98" s="19">
        <v>-0.27</v>
      </c>
      <c r="X98" s="19"/>
      <c r="Y98" s="19"/>
      <c r="Z98" s="19">
        <v>0</v>
      </c>
      <c r="AA98" s="19">
        <v>65.209999999999994</v>
      </c>
      <c r="AB98" s="19">
        <v>13.24</v>
      </c>
      <c r="AC98" s="19">
        <v>1.97</v>
      </c>
      <c r="AD98" s="19">
        <v>5892.07</v>
      </c>
      <c r="AE98" s="19">
        <v>71.27</v>
      </c>
      <c r="AF98" s="19"/>
      <c r="AG98" s="19">
        <v>3.4</v>
      </c>
      <c r="AH98" s="19">
        <v>0.79</v>
      </c>
      <c r="AI98" s="19">
        <v>0.54</v>
      </c>
      <c r="AJ98" s="19">
        <v>1.27</v>
      </c>
      <c r="AK98" s="19">
        <v>0.8</v>
      </c>
      <c r="AL98" s="19"/>
      <c r="AM98" s="19"/>
      <c r="AN98" s="19">
        <v>14.27</v>
      </c>
      <c r="AO98" s="19">
        <v>80.53</v>
      </c>
      <c r="AP98" s="19">
        <v>67.78</v>
      </c>
      <c r="AQ98" s="19">
        <v>13.57</v>
      </c>
    </row>
    <row r="99" spans="1:121" s="51" customFormat="1">
      <c r="A99" s="16">
        <v>2067</v>
      </c>
      <c r="B99" s="19">
        <v>4408.07</v>
      </c>
      <c r="C99" s="19">
        <v>53.33</v>
      </c>
      <c r="D99" s="19"/>
      <c r="E99" s="19">
        <v>0.94</v>
      </c>
      <c r="F99" s="19">
        <v>0.5</v>
      </c>
      <c r="G99" s="19">
        <v>-0.08</v>
      </c>
      <c r="H99" s="19">
        <v>0.24</v>
      </c>
      <c r="I99" s="19">
        <v>0.27</v>
      </c>
      <c r="J99" s="19"/>
      <c r="K99" s="19"/>
      <c r="L99" s="19">
        <v>2.4</v>
      </c>
      <c r="M99" s="19">
        <v>74.290000000000006</v>
      </c>
      <c r="N99" s="19">
        <v>39.85</v>
      </c>
      <c r="O99" s="19">
        <v>8.34</v>
      </c>
      <c r="P99" s="19">
        <v>3265.09</v>
      </c>
      <c r="Q99" s="19">
        <v>39.5</v>
      </c>
      <c r="R99" s="19"/>
      <c r="S99" s="19">
        <v>-1.29</v>
      </c>
      <c r="T99" s="19">
        <v>0.27</v>
      </c>
      <c r="U99" s="19">
        <v>-0.8</v>
      </c>
      <c r="V99" s="19">
        <v>-0.47</v>
      </c>
      <c r="W99" s="19">
        <v>-0.28000000000000003</v>
      </c>
      <c r="X99" s="19"/>
      <c r="Y99" s="19"/>
      <c r="Z99" s="19">
        <v>0</v>
      </c>
      <c r="AA99" s="19">
        <v>65.3</v>
      </c>
      <c r="AB99" s="19">
        <v>12.6</v>
      </c>
      <c r="AC99" s="19">
        <v>1.85</v>
      </c>
      <c r="AD99" s="19">
        <v>6005.06</v>
      </c>
      <c r="AE99" s="19">
        <v>72.650000000000006</v>
      </c>
      <c r="AF99" s="19"/>
      <c r="AG99" s="19">
        <v>3.44</v>
      </c>
      <c r="AH99" s="19">
        <v>0.8</v>
      </c>
      <c r="AI99" s="19">
        <v>0.55000000000000004</v>
      </c>
      <c r="AJ99" s="19">
        <v>1.28</v>
      </c>
      <c r="AK99" s="19">
        <v>0.81</v>
      </c>
      <c r="AL99" s="19"/>
      <c r="AM99" s="19"/>
      <c r="AN99" s="19">
        <v>14.5</v>
      </c>
      <c r="AO99" s="19">
        <v>80.77</v>
      </c>
      <c r="AP99" s="19">
        <v>68.400000000000006</v>
      </c>
      <c r="AQ99" s="19">
        <v>13.63</v>
      </c>
    </row>
    <row r="100" spans="1:121" s="51" customFormat="1">
      <c r="A100" s="16">
        <v>2068</v>
      </c>
      <c r="B100" s="19">
        <v>4451.1400000000003</v>
      </c>
      <c r="C100" s="19">
        <v>53.86</v>
      </c>
      <c r="D100" s="19"/>
      <c r="E100" s="19">
        <v>0.96</v>
      </c>
      <c r="F100" s="19">
        <v>0.51</v>
      </c>
      <c r="G100" s="19">
        <v>-0.05</v>
      </c>
      <c r="H100" s="19">
        <v>0.24</v>
      </c>
      <c r="I100" s="19">
        <v>0.27</v>
      </c>
      <c r="J100" s="19"/>
      <c r="K100" s="19"/>
      <c r="L100" s="19">
        <v>2.39</v>
      </c>
      <c r="M100" s="19">
        <v>74.5</v>
      </c>
      <c r="N100" s="19">
        <v>39.840000000000003</v>
      </c>
      <c r="O100" s="19">
        <v>8.33</v>
      </c>
      <c r="P100" s="19">
        <v>3273.89</v>
      </c>
      <c r="Q100" s="19">
        <v>39.619999999999997</v>
      </c>
      <c r="R100" s="19"/>
      <c r="S100" s="19">
        <v>-1.27</v>
      </c>
      <c r="T100" s="19">
        <v>0.27</v>
      </c>
      <c r="U100" s="19">
        <v>-0.78</v>
      </c>
      <c r="V100" s="19">
        <v>-0.47</v>
      </c>
      <c r="W100" s="19">
        <v>-0.28000000000000003</v>
      </c>
      <c r="X100" s="19"/>
      <c r="Y100" s="19"/>
      <c r="Z100" s="19">
        <v>0</v>
      </c>
      <c r="AA100" s="19">
        <v>65.42</v>
      </c>
      <c r="AB100" s="19">
        <v>11.94</v>
      </c>
      <c r="AC100" s="19">
        <v>1.82</v>
      </c>
      <c r="AD100" s="19">
        <v>6121.43</v>
      </c>
      <c r="AE100" s="19">
        <v>74.08</v>
      </c>
      <c r="AF100" s="19"/>
      <c r="AG100" s="19">
        <v>3.5</v>
      </c>
      <c r="AH100" s="19">
        <v>0.81</v>
      </c>
      <c r="AI100" s="19">
        <v>0.57999999999999996</v>
      </c>
      <c r="AJ100" s="19">
        <v>1.29</v>
      </c>
      <c r="AK100" s="19">
        <v>0.81</v>
      </c>
      <c r="AL100" s="19"/>
      <c r="AM100" s="19"/>
      <c r="AN100" s="19">
        <v>14.76</v>
      </c>
      <c r="AO100" s="19">
        <v>81.010000000000005</v>
      </c>
      <c r="AP100" s="19">
        <v>68.959999999999994</v>
      </c>
      <c r="AQ100" s="19">
        <v>13.71</v>
      </c>
    </row>
    <row r="101" spans="1:121" s="51" customFormat="1">
      <c r="A101" s="16">
        <v>2069</v>
      </c>
      <c r="B101" s="19">
        <v>4497.95</v>
      </c>
      <c r="C101" s="19">
        <v>54.44</v>
      </c>
      <c r="D101" s="19"/>
      <c r="E101" s="19">
        <v>0.98</v>
      </c>
      <c r="F101" s="19">
        <v>0.51</v>
      </c>
      <c r="G101" s="19">
        <v>-0.04</v>
      </c>
      <c r="H101" s="19">
        <v>0.24</v>
      </c>
      <c r="I101" s="19">
        <v>0.27</v>
      </c>
      <c r="J101" s="19"/>
      <c r="K101" s="19"/>
      <c r="L101" s="19">
        <v>2.39</v>
      </c>
      <c r="M101" s="19">
        <v>74.72</v>
      </c>
      <c r="N101" s="19">
        <v>39.83</v>
      </c>
      <c r="O101" s="19">
        <v>8.32</v>
      </c>
      <c r="P101" s="19">
        <v>3282.61</v>
      </c>
      <c r="Q101" s="19">
        <v>39.729999999999997</v>
      </c>
      <c r="R101" s="19"/>
      <c r="S101" s="19">
        <v>-1.26</v>
      </c>
      <c r="T101" s="19">
        <v>0.27</v>
      </c>
      <c r="U101" s="19">
        <v>-0.77</v>
      </c>
      <c r="V101" s="19">
        <v>-0.47</v>
      </c>
      <c r="W101" s="19">
        <v>-0.28999999999999998</v>
      </c>
      <c r="X101" s="19"/>
      <c r="Y101" s="19"/>
      <c r="Z101" s="19">
        <v>0</v>
      </c>
      <c r="AA101" s="19">
        <v>65.510000000000005</v>
      </c>
      <c r="AB101" s="19">
        <v>11.38</v>
      </c>
      <c r="AC101" s="19">
        <v>1.71</v>
      </c>
      <c r="AD101" s="19">
        <v>6233.36</v>
      </c>
      <c r="AE101" s="19">
        <v>75.45</v>
      </c>
      <c r="AF101" s="19"/>
      <c r="AG101" s="19">
        <v>3.54</v>
      </c>
      <c r="AH101" s="19">
        <v>0.82</v>
      </c>
      <c r="AI101" s="19">
        <v>0.59</v>
      </c>
      <c r="AJ101" s="19">
        <v>1.31</v>
      </c>
      <c r="AK101" s="19">
        <v>0.82</v>
      </c>
      <c r="AL101" s="19"/>
      <c r="AM101" s="19"/>
      <c r="AN101" s="19">
        <v>14.99</v>
      </c>
      <c r="AO101" s="19">
        <v>81.260000000000005</v>
      </c>
      <c r="AP101" s="19">
        <v>69.66</v>
      </c>
      <c r="AQ101" s="19">
        <v>13.82</v>
      </c>
    </row>
    <row r="102" spans="1:121" s="51" customFormat="1">
      <c r="A102" s="16">
        <v>2070</v>
      </c>
      <c r="B102" s="19">
        <v>4544.4399999999996</v>
      </c>
      <c r="C102" s="19">
        <v>55.02</v>
      </c>
      <c r="D102" s="19"/>
      <c r="E102" s="19">
        <v>0.99</v>
      </c>
      <c r="F102" s="19">
        <v>0.52</v>
      </c>
      <c r="G102" s="19">
        <v>-0.04</v>
      </c>
      <c r="H102" s="19">
        <v>0.24</v>
      </c>
      <c r="I102" s="19">
        <v>0.27</v>
      </c>
      <c r="J102" s="19"/>
      <c r="K102" s="19"/>
      <c r="L102" s="19">
        <v>2.38</v>
      </c>
      <c r="M102" s="19">
        <v>74.930000000000007</v>
      </c>
      <c r="N102" s="19">
        <v>39.85</v>
      </c>
      <c r="O102" s="19">
        <v>8.34</v>
      </c>
      <c r="P102" s="19">
        <v>3293.43</v>
      </c>
      <c r="Q102" s="19">
        <v>39.869999999999997</v>
      </c>
      <c r="R102" s="19"/>
      <c r="S102" s="19">
        <v>-1.26</v>
      </c>
      <c r="T102" s="19">
        <v>0.27</v>
      </c>
      <c r="U102" s="19">
        <v>-0.77</v>
      </c>
      <c r="V102" s="19">
        <v>-0.47</v>
      </c>
      <c r="W102" s="19">
        <v>-0.28999999999999998</v>
      </c>
      <c r="X102" s="19"/>
      <c r="Y102" s="19"/>
      <c r="Z102" s="19">
        <v>0</v>
      </c>
      <c r="AA102" s="19">
        <v>65.62</v>
      </c>
      <c r="AB102" s="19">
        <v>10.78</v>
      </c>
      <c r="AC102" s="19">
        <v>1.64</v>
      </c>
      <c r="AD102" s="19">
        <v>6356.52</v>
      </c>
      <c r="AE102" s="19">
        <v>76.959999999999994</v>
      </c>
      <c r="AF102" s="19"/>
      <c r="AG102" s="19">
        <v>3.58</v>
      </c>
      <c r="AH102" s="19">
        <v>0.83</v>
      </c>
      <c r="AI102" s="19">
        <v>0.6</v>
      </c>
      <c r="AJ102" s="19">
        <v>1.32</v>
      </c>
      <c r="AK102" s="19">
        <v>0.83</v>
      </c>
      <c r="AL102" s="19"/>
      <c r="AM102" s="19"/>
      <c r="AN102" s="19">
        <v>15.25</v>
      </c>
      <c r="AO102" s="19">
        <v>81.53</v>
      </c>
      <c r="AP102" s="19">
        <v>70.25</v>
      </c>
      <c r="AQ102" s="19">
        <v>13.86</v>
      </c>
    </row>
    <row r="103" spans="1:121">
      <c r="AQ103" s="18"/>
      <c r="CE103" s="51"/>
      <c r="CF103" s="51"/>
      <c r="CG103" s="51"/>
      <c r="CH103" s="51"/>
      <c r="CI103" s="51"/>
      <c r="CJ103" s="51"/>
      <c r="CK103" s="51"/>
      <c r="CL103" s="51"/>
      <c r="CM103" s="51"/>
      <c r="CN103" s="20"/>
      <c r="CO103" s="20"/>
      <c r="CP103" s="20"/>
      <c r="CQ103" s="20"/>
      <c r="CR103" s="51"/>
      <c r="CS103" s="51"/>
      <c r="CT103" s="51"/>
      <c r="CU103" s="51"/>
      <c r="CV103" s="51"/>
      <c r="CW103" s="51"/>
      <c r="CX103" s="51"/>
      <c r="CY103" s="51"/>
      <c r="CZ103" s="51"/>
      <c r="DA103" s="20"/>
      <c r="DB103" s="20"/>
      <c r="DC103" s="20"/>
      <c r="DD103" s="20"/>
      <c r="DE103" s="51"/>
      <c r="DF103" s="51"/>
      <c r="DG103" s="51"/>
      <c r="DH103" s="51"/>
      <c r="DI103" s="51"/>
      <c r="DJ103" s="51"/>
      <c r="DK103" s="51"/>
      <c r="DL103" s="51"/>
      <c r="DM103" s="51"/>
      <c r="DN103" s="20"/>
      <c r="DO103" s="20"/>
      <c r="DP103" s="20"/>
      <c r="DQ103" s="20"/>
    </row>
    <row r="104" spans="1:121">
      <c r="CE104" s="51"/>
      <c r="CF104" s="51"/>
      <c r="CG104" s="51"/>
      <c r="CH104" s="51"/>
      <c r="CI104" s="51"/>
      <c r="CJ104" s="51"/>
      <c r="CK104" s="51"/>
      <c r="CL104" s="51"/>
      <c r="CM104" s="51"/>
      <c r="CN104" s="20"/>
      <c r="CO104" s="20"/>
      <c r="CP104" s="20"/>
      <c r="CQ104" s="20"/>
      <c r="CR104" s="51"/>
      <c r="CS104" s="51"/>
      <c r="CT104" s="51"/>
      <c r="CU104" s="51"/>
      <c r="CV104" s="51"/>
      <c r="CW104" s="51"/>
      <c r="CX104" s="51"/>
      <c r="CY104" s="51"/>
      <c r="CZ104" s="51"/>
      <c r="DA104" s="20"/>
      <c r="DB104" s="20"/>
      <c r="DC104" s="20"/>
      <c r="DD104" s="20"/>
      <c r="DE104" s="51"/>
      <c r="DF104" s="51"/>
      <c r="DG104" s="51"/>
      <c r="DH104" s="51"/>
      <c r="DI104" s="51"/>
      <c r="DJ104" s="51"/>
      <c r="DK104" s="51"/>
      <c r="DL104" s="51"/>
      <c r="DM104" s="51"/>
      <c r="DN104" s="20"/>
      <c r="DO104" s="20"/>
      <c r="DP104" s="20"/>
      <c r="DQ104" s="20"/>
    </row>
    <row r="105" spans="1:121">
      <c r="CE105" s="51"/>
      <c r="CF105" s="51"/>
      <c r="CG105" s="51"/>
      <c r="CH105" s="51"/>
      <c r="CI105" s="51"/>
      <c r="CJ105" s="51"/>
      <c r="CK105" s="51"/>
      <c r="CL105" s="51"/>
      <c r="CM105" s="51"/>
      <c r="CN105" s="20"/>
      <c r="CO105" s="20"/>
      <c r="CP105" s="20"/>
      <c r="CQ105" s="20"/>
      <c r="CR105" s="51"/>
      <c r="CS105" s="51"/>
      <c r="CT105" s="51"/>
      <c r="CU105" s="51"/>
      <c r="CV105" s="51"/>
      <c r="CW105" s="51"/>
      <c r="CX105" s="51"/>
      <c r="CY105" s="51"/>
      <c r="CZ105" s="51"/>
      <c r="DA105" s="20"/>
      <c r="DB105" s="20"/>
      <c r="DC105" s="20"/>
      <c r="DD105" s="20"/>
      <c r="DE105" s="51"/>
      <c r="DF105" s="51"/>
      <c r="DG105" s="51"/>
      <c r="DH105" s="51"/>
      <c r="DI105" s="51"/>
      <c r="DJ105" s="51"/>
      <c r="DK105" s="51"/>
      <c r="DL105" s="51"/>
      <c r="DM105" s="51"/>
      <c r="DN105" s="20"/>
      <c r="DO105" s="20"/>
      <c r="DP105" s="20"/>
      <c r="DQ105" s="20"/>
    </row>
    <row r="106" spans="1:121">
      <c r="CE106" s="51"/>
      <c r="CF106" s="51"/>
      <c r="CG106" s="51"/>
      <c r="CH106" s="51"/>
      <c r="CI106" s="51"/>
      <c r="CJ106" s="51"/>
      <c r="CK106" s="51"/>
      <c r="CL106" s="51"/>
      <c r="CM106" s="51"/>
      <c r="CN106" s="20"/>
      <c r="CO106" s="20"/>
      <c r="CP106" s="20"/>
      <c r="CQ106" s="20"/>
      <c r="CR106" s="51"/>
      <c r="CS106" s="51"/>
      <c r="CT106" s="51"/>
      <c r="CU106" s="51"/>
      <c r="CV106" s="51"/>
      <c r="CW106" s="51"/>
      <c r="CX106" s="51"/>
      <c r="CY106" s="51"/>
      <c r="CZ106" s="51"/>
      <c r="DA106" s="20"/>
      <c r="DB106" s="20"/>
      <c r="DC106" s="20"/>
      <c r="DD106" s="20"/>
      <c r="DE106" s="51"/>
      <c r="DF106" s="51"/>
      <c r="DG106" s="51"/>
      <c r="DH106" s="51"/>
      <c r="DI106" s="51"/>
      <c r="DJ106" s="51"/>
      <c r="DK106" s="51"/>
      <c r="DL106" s="51"/>
      <c r="DM106" s="51"/>
      <c r="DN106" s="20"/>
      <c r="DO106" s="20"/>
      <c r="DP106" s="20"/>
      <c r="DQ106" s="20"/>
    </row>
    <row r="107" spans="1:121">
      <c r="CE107" s="51"/>
      <c r="CF107" s="51"/>
      <c r="CG107" s="51"/>
      <c r="CH107" s="51"/>
      <c r="CI107" s="51"/>
      <c r="CJ107" s="51"/>
      <c r="CK107" s="51"/>
      <c r="CL107" s="51"/>
      <c r="CM107" s="51"/>
      <c r="CN107" s="20"/>
      <c r="CO107" s="20"/>
      <c r="CP107" s="20"/>
      <c r="CQ107" s="20"/>
      <c r="CR107" s="51"/>
      <c r="CS107" s="51"/>
      <c r="CT107" s="51"/>
      <c r="CU107" s="51"/>
      <c r="CV107" s="51"/>
      <c r="CW107" s="51"/>
      <c r="CX107" s="51"/>
      <c r="CY107" s="51"/>
      <c r="CZ107" s="51"/>
      <c r="DA107" s="20"/>
      <c r="DB107" s="20"/>
      <c r="DC107" s="20"/>
      <c r="DD107" s="20"/>
      <c r="DE107" s="51"/>
      <c r="DF107" s="51"/>
      <c r="DG107" s="51"/>
      <c r="DH107" s="51"/>
      <c r="DI107" s="51"/>
      <c r="DJ107" s="51"/>
      <c r="DK107" s="51"/>
      <c r="DL107" s="51"/>
      <c r="DM107" s="51"/>
      <c r="DN107" s="20"/>
      <c r="DO107" s="20"/>
      <c r="DP107" s="20"/>
      <c r="DQ107" s="20"/>
    </row>
    <row r="108" spans="1:121">
      <c r="CE108" s="51"/>
      <c r="CF108" s="51"/>
      <c r="CG108" s="51"/>
      <c r="CH108" s="51"/>
      <c r="CI108" s="51"/>
      <c r="CJ108" s="51"/>
      <c r="CK108" s="51"/>
      <c r="CL108" s="51"/>
      <c r="CM108" s="51"/>
      <c r="CN108" s="20"/>
      <c r="CO108" s="20"/>
      <c r="CP108" s="20"/>
      <c r="CQ108" s="20"/>
      <c r="CR108" s="51"/>
      <c r="CS108" s="51"/>
      <c r="CT108" s="51"/>
      <c r="CU108" s="51"/>
      <c r="CV108" s="51"/>
      <c r="CW108" s="51"/>
      <c r="CX108" s="51"/>
      <c r="CY108" s="51"/>
      <c r="CZ108" s="51"/>
      <c r="DA108" s="20"/>
      <c r="DB108" s="20"/>
      <c r="DC108" s="20"/>
      <c r="DD108" s="20"/>
      <c r="DE108" s="51"/>
      <c r="DF108" s="51"/>
      <c r="DG108" s="51"/>
      <c r="DH108" s="51"/>
      <c r="DI108" s="51"/>
      <c r="DJ108" s="51"/>
      <c r="DK108" s="51"/>
      <c r="DL108" s="51"/>
      <c r="DM108" s="51"/>
      <c r="DN108" s="20"/>
      <c r="DO108" s="20"/>
      <c r="DP108" s="20"/>
      <c r="DQ108" s="20"/>
    </row>
    <row r="109" spans="1:121">
      <c r="CE109" s="51"/>
      <c r="CF109" s="51"/>
      <c r="CG109" s="51"/>
      <c r="CH109" s="51"/>
      <c r="CI109" s="51"/>
      <c r="CJ109" s="51"/>
      <c r="CK109" s="51"/>
      <c r="CL109" s="51"/>
      <c r="CM109" s="51"/>
      <c r="CN109" s="20"/>
      <c r="CO109" s="20"/>
      <c r="CP109" s="20"/>
      <c r="CQ109" s="20"/>
      <c r="CR109" s="51"/>
      <c r="CS109" s="51"/>
      <c r="CT109" s="51"/>
      <c r="CU109" s="51"/>
      <c r="CV109" s="51"/>
      <c r="CW109" s="51"/>
      <c r="CX109" s="51"/>
      <c r="CY109" s="51"/>
      <c r="CZ109" s="51"/>
      <c r="DA109" s="20"/>
      <c r="DB109" s="20"/>
      <c r="DC109" s="20"/>
      <c r="DD109" s="20"/>
      <c r="DE109" s="51"/>
      <c r="DF109" s="51"/>
      <c r="DG109" s="51"/>
      <c r="DH109" s="51"/>
      <c r="DI109" s="51"/>
      <c r="DJ109" s="51"/>
      <c r="DK109" s="51"/>
      <c r="DL109" s="51"/>
      <c r="DM109" s="51"/>
      <c r="DN109" s="20"/>
      <c r="DO109" s="20"/>
      <c r="DP109" s="20"/>
      <c r="DQ109" s="20"/>
    </row>
    <row r="110" spans="1:121">
      <c r="CE110" s="51"/>
      <c r="CF110" s="51"/>
      <c r="CG110" s="51"/>
      <c r="CH110" s="51"/>
      <c r="CI110" s="51"/>
      <c r="CJ110" s="51"/>
      <c r="CK110" s="51"/>
      <c r="CL110" s="51"/>
      <c r="CM110" s="51"/>
      <c r="CN110" s="20"/>
      <c r="CO110" s="20"/>
      <c r="CP110" s="20"/>
      <c r="CQ110" s="20"/>
      <c r="CR110" s="51"/>
      <c r="CS110" s="51"/>
      <c r="CT110" s="51"/>
      <c r="CU110" s="51"/>
      <c r="CV110" s="51"/>
      <c r="CW110" s="51"/>
      <c r="CX110" s="51"/>
      <c r="CY110" s="51"/>
      <c r="CZ110" s="51"/>
      <c r="DA110" s="20"/>
      <c r="DB110" s="20"/>
      <c r="DC110" s="20"/>
      <c r="DD110" s="20"/>
      <c r="DE110" s="51"/>
      <c r="DF110" s="51"/>
      <c r="DG110" s="51"/>
      <c r="DH110" s="51"/>
      <c r="DI110" s="51"/>
      <c r="DJ110" s="51"/>
      <c r="DK110" s="51"/>
      <c r="DL110" s="51"/>
      <c r="DM110" s="51"/>
      <c r="DN110" s="20"/>
      <c r="DO110" s="20"/>
      <c r="DP110" s="20"/>
      <c r="DQ110" s="20"/>
    </row>
    <row r="111" spans="1:121">
      <c r="CE111" s="51"/>
      <c r="CF111" s="51"/>
      <c r="CG111" s="51"/>
      <c r="CH111" s="51"/>
      <c r="CI111" s="51"/>
      <c r="CJ111" s="51"/>
      <c r="CK111" s="51"/>
      <c r="CL111" s="51"/>
      <c r="CM111" s="51"/>
      <c r="CN111" s="20"/>
      <c r="CO111" s="20"/>
      <c r="CP111" s="20"/>
      <c r="CQ111" s="20"/>
      <c r="CR111" s="51"/>
      <c r="CS111" s="51"/>
      <c r="CT111" s="51"/>
      <c r="CU111" s="51"/>
      <c r="CV111" s="51"/>
      <c r="CW111" s="51"/>
      <c r="CX111" s="51"/>
      <c r="CY111" s="51"/>
      <c r="CZ111" s="51"/>
      <c r="DA111" s="20"/>
      <c r="DB111" s="20"/>
      <c r="DC111" s="20"/>
      <c r="DD111" s="20"/>
      <c r="DE111" s="51"/>
      <c r="DF111" s="51"/>
      <c r="DG111" s="51"/>
      <c r="DH111" s="51"/>
      <c r="DI111" s="51"/>
      <c r="DJ111" s="51"/>
      <c r="DK111" s="51"/>
      <c r="DL111" s="51"/>
      <c r="DM111" s="51"/>
      <c r="DN111" s="20"/>
      <c r="DO111" s="20"/>
      <c r="DP111" s="20"/>
      <c r="DQ111" s="20"/>
    </row>
    <row r="112" spans="1:121">
      <c r="CE112" s="51"/>
      <c r="CF112" s="51"/>
      <c r="CG112" s="51"/>
      <c r="CH112" s="51"/>
      <c r="CI112" s="51"/>
      <c r="CJ112" s="51"/>
      <c r="CK112" s="51"/>
      <c r="CL112" s="51"/>
      <c r="CM112" s="51"/>
      <c r="CN112" s="20"/>
      <c r="CO112" s="20"/>
      <c r="CP112" s="20"/>
      <c r="CQ112" s="20"/>
      <c r="CR112" s="51"/>
      <c r="CS112" s="51"/>
      <c r="CT112" s="51"/>
      <c r="CU112" s="51"/>
      <c r="CV112" s="51"/>
      <c r="CW112" s="51"/>
      <c r="CX112" s="51"/>
      <c r="CY112" s="51"/>
      <c r="CZ112" s="51"/>
      <c r="DA112" s="20"/>
      <c r="DB112" s="20"/>
      <c r="DC112" s="20"/>
      <c r="DD112" s="20"/>
      <c r="DE112" s="51"/>
      <c r="DF112" s="51"/>
      <c r="DG112" s="51"/>
      <c r="DH112" s="51"/>
      <c r="DI112" s="51"/>
      <c r="DJ112" s="51"/>
      <c r="DK112" s="51"/>
      <c r="DL112" s="51"/>
      <c r="DM112" s="51"/>
      <c r="DN112" s="20"/>
      <c r="DO112" s="20"/>
      <c r="DP112" s="20"/>
      <c r="DQ112" s="20"/>
    </row>
    <row r="113" spans="83:121">
      <c r="CE113" s="51"/>
      <c r="CF113" s="51"/>
      <c r="CG113" s="51"/>
      <c r="CH113" s="51"/>
      <c r="CI113" s="51"/>
      <c r="CJ113" s="51"/>
      <c r="CK113" s="51"/>
      <c r="CL113" s="51"/>
      <c r="CM113" s="51"/>
      <c r="CN113" s="20"/>
      <c r="CO113" s="20"/>
      <c r="CP113" s="20"/>
      <c r="CQ113" s="20"/>
      <c r="CR113" s="51"/>
      <c r="CS113" s="51"/>
      <c r="CT113" s="51"/>
      <c r="CU113" s="51"/>
      <c r="CV113" s="51"/>
      <c r="CW113" s="51"/>
      <c r="CX113" s="51"/>
      <c r="CY113" s="51"/>
      <c r="CZ113" s="51"/>
      <c r="DA113" s="20"/>
      <c r="DB113" s="20"/>
      <c r="DC113" s="20"/>
      <c r="DD113" s="20"/>
      <c r="DE113" s="51"/>
      <c r="DF113" s="51"/>
      <c r="DG113" s="51"/>
      <c r="DH113" s="51"/>
      <c r="DI113" s="51"/>
      <c r="DJ113" s="51"/>
      <c r="DK113" s="51"/>
      <c r="DL113" s="51"/>
      <c r="DM113" s="51"/>
      <c r="DN113" s="20"/>
      <c r="DO113" s="20"/>
      <c r="DP113" s="20"/>
      <c r="DQ113" s="20"/>
    </row>
    <row r="114" spans="83:121">
      <c r="CE114" s="51"/>
      <c r="CF114" s="51"/>
      <c r="CG114" s="51"/>
      <c r="CH114" s="51"/>
      <c r="CI114" s="51"/>
      <c r="CJ114" s="51"/>
      <c r="CK114" s="51"/>
      <c r="CL114" s="51"/>
      <c r="CM114" s="51"/>
      <c r="CN114" s="20"/>
      <c r="CO114" s="20"/>
      <c r="CP114" s="20"/>
      <c r="CQ114" s="20"/>
      <c r="CR114" s="51"/>
      <c r="CS114" s="51"/>
      <c r="CT114" s="51"/>
      <c r="CU114" s="51"/>
      <c r="CV114" s="51"/>
      <c r="CW114" s="51"/>
      <c r="CX114" s="51"/>
      <c r="CY114" s="51"/>
      <c r="CZ114" s="51"/>
      <c r="DA114" s="20"/>
      <c r="DB114" s="20"/>
      <c r="DC114" s="20"/>
      <c r="DD114" s="20"/>
      <c r="DE114" s="51"/>
      <c r="DF114" s="51"/>
      <c r="DG114" s="51"/>
      <c r="DH114" s="51"/>
      <c r="DI114" s="51"/>
      <c r="DJ114" s="51"/>
      <c r="DK114" s="51"/>
      <c r="DL114" s="51"/>
      <c r="DM114" s="51"/>
      <c r="DN114" s="20"/>
      <c r="DO114" s="20"/>
      <c r="DP114" s="20"/>
      <c r="DQ114" s="20"/>
    </row>
    <row r="115" spans="83:121">
      <c r="CE115" s="51"/>
      <c r="CF115" s="51"/>
      <c r="CG115" s="51"/>
      <c r="CH115" s="51"/>
      <c r="CI115" s="51"/>
      <c r="CJ115" s="51"/>
      <c r="CK115" s="51"/>
      <c r="CL115" s="51"/>
      <c r="CM115" s="51"/>
      <c r="CN115" s="20"/>
      <c r="CO115" s="20"/>
      <c r="CP115" s="20"/>
      <c r="CQ115" s="20"/>
      <c r="CR115" s="51"/>
      <c r="CS115" s="51"/>
      <c r="CT115" s="51"/>
      <c r="CU115" s="51"/>
      <c r="CV115" s="51"/>
      <c r="CW115" s="51"/>
      <c r="CX115" s="51"/>
      <c r="CY115" s="51"/>
      <c r="CZ115" s="51"/>
      <c r="DA115" s="20"/>
      <c r="DB115" s="20"/>
      <c r="DC115" s="20"/>
      <c r="DD115" s="20"/>
      <c r="DE115" s="51"/>
      <c r="DF115" s="51"/>
      <c r="DG115" s="51"/>
      <c r="DH115" s="51"/>
      <c r="DI115" s="51"/>
      <c r="DJ115" s="51"/>
      <c r="DK115" s="51"/>
      <c r="DL115" s="51"/>
      <c r="DM115" s="51"/>
      <c r="DN115" s="20"/>
      <c r="DO115" s="20"/>
      <c r="DP115" s="20"/>
      <c r="DQ115" s="20"/>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2</vt:i4>
      </vt:variant>
    </vt:vector>
  </HeadingPairs>
  <TitlesOfParts>
    <vt:vector size="9" baseType="lpstr">
      <vt:lpstr>Inhalt</vt:lpstr>
      <vt:lpstr>q50</vt:lpstr>
      <vt:lpstr>q5</vt:lpstr>
      <vt:lpstr>q95</vt:lpstr>
      <vt:lpstr>Produktionspotenzial</vt:lpstr>
      <vt:lpstr>Quantile</vt:lpstr>
      <vt:lpstr>Anmerkungen</vt:lpstr>
      <vt:lpstr>Auswahl_Jahre</vt:lpstr>
      <vt:lpstr>Auswahl_Jahre_End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Esther Thiel</dc:creator>
  <cp:lastModifiedBy>Esther Thiel</cp:lastModifiedBy>
  <dcterms:created xsi:type="dcterms:W3CDTF">2023-11-24T09:02:24Z</dcterms:created>
  <dcterms:modified xsi:type="dcterms:W3CDTF">2024-11-12T16:30:42Z</dcterms:modified>
</cp:coreProperties>
</file>